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bchodní 2020\VZ 2020\094 Malšova Lhota II. etapa\A výkaz výměr město HK\Neoceněný do soutěže\"/>
    </mc:Choice>
  </mc:AlternateContent>
  <xr:revisionPtr revIDLastSave="0" documentId="13_ncr:1_{157092AB-E924-431A-97FA-7EBB370D3958}" xr6:coauthVersionLast="46" xr6:coauthVersionMax="46" xr10:uidLastSave="{00000000-0000-0000-0000-000000000000}"/>
  <bookViews>
    <workbookView xWindow="-120" yWindow="-120" windowWidth="29040" windowHeight="15840" activeTab="2" xr2:uid="{D59E9E8B-5300-4017-A050-5F6CF64872AE}"/>
  </bookViews>
  <sheets>
    <sheet name="Příprava území" sheetId="5" r:id="rId1"/>
    <sheet name="Návrh" sheetId="2" r:id="rId2"/>
    <sheet name="Vedlejší a ostatní náklady" sheetId="3" r:id="rId3"/>
  </sheets>
  <externalReferences>
    <externalReference r:id="rId4"/>
    <externalReference r:id="rId5"/>
  </externalReferences>
  <definedNames>
    <definedName name="_xlnm._FilterDatabase" localSheetId="1" hidden="1">Návrh!$C$92:$L$427</definedName>
    <definedName name="_xlnm._FilterDatabase" localSheetId="0" hidden="1">'Příprava území'!$C$87:$L$251</definedName>
    <definedName name="_xlnm._FilterDatabase" localSheetId="2" hidden="1">'Vedlejší a ostatní náklady'!$C$88:$L$112</definedName>
    <definedName name="_xlnm.Print_Titles" localSheetId="1">Návrh!$92:$92</definedName>
    <definedName name="_xlnm.Print_Titles" localSheetId="0">'Příprava území'!$87:$87</definedName>
    <definedName name="_xlnm.Print_Titles" localSheetId="2">'Vedlejší a ostatní náklady'!$88:$88</definedName>
    <definedName name="_xlnm.Print_Area" localSheetId="1">Návrh!$B$2:$L$428</definedName>
    <definedName name="_xlnm.Print_Area" localSheetId="0">'Příprava území'!$B$2:$L$247</definedName>
    <definedName name="_xlnm.Print_Area" localSheetId="2">'Vedlejší a ostatní náklady'!$C$1:$L$113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247" i="5" l="1"/>
  <c r="AY247" i="5"/>
  <c r="AX247" i="5"/>
  <c r="AW247" i="5"/>
  <c r="X247" i="5"/>
  <c r="V247" i="5"/>
  <c r="R247" i="5"/>
  <c r="Q247" i="5"/>
  <c r="P247" i="5"/>
  <c r="BB247" i="5" s="1"/>
  <c r="AZ243" i="5"/>
  <c r="AY243" i="5"/>
  <c r="AX243" i="5"/>
  <c r="AW243" i="5"/>
  <c r="X243" i="5"/>
  <c r="V243" i="5"/>
  <c r="R243" i="5"/>
  <c r="Q243" i="5"/>
  <c r="P243" i="5"/>
  <c r="K243" i="5" s="1"/>
  <c r="AV243" i="5" s="1"/>
  <c r="AZ239" i="5"/>
  <c r="AY239" i="5"/>
  <c r="AX239" i="5"/>
  <c r="AW239" i="5"/>
  <c r="X239" i="5"/>
  <c r="V239" i="5"/>
  <c r="R239" i="5"/>
  <c r="Q239" i="5"/>
  <c r="P239" i="5"/>
  <c r="BB239" i="5" s="1"/>
  <c r="AZ234" i="5"/>
  <c r="AY234" i="5"/>
  <c r="AX234" i="5"/>
  <c r="AW234" i="5"/>
  <c r="X234" i="5"/>
  <c r="V234" i="5"/>
  <c r="R234" i="5"/>
  <c r="Q234" i="5"/>
  <c r="P234" i="5"/>
  <c r="K234" i="5" s="1"/>
  <c r="AV234" i="5" s="1"/>
  <c r="AZ229" i="5"/>
  <c r="AY229" i="5"/>
  <c r="AX229" i="5"/>
  <c r="AW229" i="5"/>
  <c r="X229" i="5"/>
  <c r="V229" i="5"/>
  <c r="R229" i="5"/>
  <c r="Q229" i="5"/>
  <c r="P229" i="5"/>
  <c r="K229" i="5" s="1"/>
  <c r="AV229" i="5" s="1"/>
  <c r="AZ224" i="5"/>
  <c r="AY224" i="5"/>
  <c r="AX224" i="5"/>
  <c r="AW224" i="5"/>
  <c r="X224" i="5"/>
  <c r="V224" i="5"/>
  <c r="R224" i="5"/>
  <c r="Q224" i="5"/>
  <c r="P224" i="5"/>
  <c r="K224" i="5" s="1"/>
  <c r="AV224" i="5" s="1"/>
  <c r="AZ219" i="5"/>
  <c r="AY219" i="5"/>
  <c r="AX219" i="5"/>
  <c r="AW219" i="5"/>
  <c r="X219" i="5"/>
  <c r="V219" i="5"/>
  <c r="R219" i="5"/>
  <c r="Q219" i="5"/>
  <c r="P219" i="5"/>
  <c r="K219" i="5" s="1"/>
  <c r="AV219" i="5" s="1"/>
  <c r="AZ214" i="5"/>
  <c r="AY214" i="5"/>
  <c r="AX214" i="5"/>
  <c r="AW214" i="5"/>
  <c r="X214" i="5"/>
  <c r="V214" i="5"/>
  <c r="R214" i="5"/>
  <c r="Q214" i="5"/>
  <c r="P214" i="5"/>
  <c r="K214" i="5" s="1"/>
  <c r="AV214" i="5" s="1"/>
  <c r="AZ209" i="5"/>
  <c r="AY209" i="5"/>
  <c r="AX209" i="5"/>
  <c r="AW209" i="5"/>
  <c r="X209" i="5"/>
  <c r="V209" i="5"/>
  <c r="R209" i="5"/>
  <c r="Q209" i="5"/>
  <c r="P209" i="5"/>
  <c r="K209" i="5" s="1"/>
  <c r="AV209" i="5" s="1"/>
  <c r="AZ204" i="5"/>
  <c r="AY204" i="5"/>
  <c r="AX204" i="5"/>
  <c r="AW204" i="5"/>
  <c r="X204" i="5"/>
  <c r="V204" i="5"/>
  <c r="R204" i="5"/>
  <c r="Q204" i="5"/>
  <c r="P204" i="5"/>
  <c r="K204" i="5" s="1"/>
  <c r="AV204" i="5" s="1"/>
  <c r="AZ199" i="5"/>
  <c r="AY199" i="5"/>
  <c r="AX199" i="5"/>
  <c r="AW199" i="5"/>
  <c r="X199" i="5"/>
  <c r="V199" i="5"/>
  <c r="R199" i="5"/>
  <c r="Q199" i="5"/>
  <c r="P199" i="5"/>
  <c r="K199" i="5" s="1"/>
  <c r="AV199" i="5" s="1"/>
  <c r="AZ194" i="5"/>
  <c r="AY194" i="5"/>
  <c r="AX194" i="5"/>
  <c r="AW194" i="5"/>
  <c r="X194" i="5"/>
  <c r="V194" i="5"/>
  <c r="R194" i="5"/>
  <c r="Q194" i="5"/>
  <c r="P194" i="5"/>
  <c r="K194" i="5" s="1"/>
  <c r="AV194" i="5" s="1"/>
  <c r="T193" i="5"/>
  <c r="AZ189" i="5"/>
  <c r="AY189" i="5"/>
  <c r="AX189" i="5"/>
  <c r="AW189" i="5"/>
  <c r="X189" i="5"/>
  <c r="V189" i="5"/>
  <c r="R189" i="5"/>
  <c r="Q189" i="5"/>
  <c r="P189" i="5"/>
  <c r="K189" i="5" s="1"/>
  <c r="AV189" i="5" s="1"/>
  <c r="AZ185" i="5"/>
  <c r="AY185" i="5"/>
  <c r="AX185" i="5"/>
  <c r="AW185" i="5"/>
  <c r="X185" i="5"/>
  <c r="V185" i="5"/>
  <c r="R185" i="5"/>
  <c r="Q185" i="5"/>
  <c r="P185" i="5"/>
  <c r="K185" i="5" s="1"/>
  <c r="AV185" i="5" s="1"/>
  <c r="AZ181" i="5"/>
  <c r="AY181" i="5"/>
  <c r="AX181" i="5"/>
  <c r="AW181" i="5"/>
  <c r="X181" i="5"/>
  <c r="V181" i="5"/>
  <c r="R181" i="5"/>
  <c r="Q181" i="5"/>
  <c r="P181" i="5"/>
  <c r="K181" i="5" s="1"/>
  <c r="AV181" i="5" s="1"/>
  <c r="T180" i="5"/>
  <c r="AZ176" i="5"/>
  <c r="AY176" i="5"/>
  <c r="AX176" i="5"/>
  <c r="AW176" i="5"/>
  <c r="X176" i="5"/>
  <c r="V176" i="5"/>
  <c r="R176" i="5"/>
  <c r="Q176" i="5"/>
  <c r="P176" i="5"/>
  <c r="K176" i="5" s="1"/>
  <c r="AV176" i="5" s="1"/>
  <c r="AZ171" i="5"/>
  <c r="AY171" i="5"/>
  <c r="AX171" i="5"/>
  <c r="AW171" i="5"/>
  <c r="X171" i="5"/>
  <c r="V171" i="5"/>
  <c r="R171" i="5"/>
  <c r="Q171" i="5"/>
  <c r="P171" i="5"/>
  <c r="K171" i="5" s="1"/>
  <c r="AV171" i="5" s="1"/>
  <c r="AZ166" i="5"/>
  <c r="AY166" i="5"/>
  <c r="AX166" i="5"/>
  <c r="AW166" i="5"/>
  <c r="X166" i="5"/>
  <c r="V166" i="5"/>
  <c r="R166" i="5"/>
  <c r="Q166" i="5"/>
  <c r="P166" i="5"/>
  <c r="K166" i="5" s="1"/>
  <c r="AV166" i="5" s="1"/>
  <c r="AZ161" i="5"/>
  <c r="AY161" i="5"/>
  <c r="AX161" i="5"/>
  <c r="AW161" i="5"/>
  <c r="X161" i="5"/>
  <c r="V161" i="5"/>
  <c r="R161" i="5"/>
  <c r="Q161" i="5"/>
  <c r="P161" i="5"/>
  <c r="K161" i="5" s="1"/>
  <c r="AV161" i="5" s="1"/>
  <c r="AZ156" i="5"/>
  <c r="AY156" i="5"/>
  <c r="AX156" i="5"/>
  <c r="AW156" i="5"/>
  <c r="X156" i="5"/>
  <c r="V156" i="5"/>
  <c r="R156" i="5"/>
  <c r="Q156" i="5"/>
  <c r="P156" i="5"/>
  <c r="K156" i="5" s="1"/>
  <c r="AV156" i="5" s="1"/>
  <c r="AZ151" i="5"/>
  <c r="AY151" i="5"/>
  <c r="AX151" i="5"/>
  <c r="AW151" i="5"/>
  <c r="X151" i="5"/>
  <c r="V151" i="5"/>
  <c r="R151" i="5"/>
  <c r="Q151" i="5"/>
  <c r="P151" i="5"/>
  <c r="K151" i="5" s="1"/>
  <c r="AV151" i="5" s="1"/>
  <c r="AZ146" i="5"/>
  <c r="AY146" i="5"/>
  <c r="AX146" i="5"/>
  <c r="AW146" i="5"/>
  <c r="X146" i="5"/>
  <c r="V146" i="5"/>
  <c r="R146" i="5"/>
  <c r="Q146" i="5"/>
  <c r="P146" i="5"/>
  <c r="K146" i="5" s="1"/>
  <c r="AV146" i="5" s="1"/>
  <c r="AZ141" i="5"/>
  <c r="AY141" i="5"/>
  <c r="AX141" i="5"/>
  <c r="AW141" i="5"/>
  <c r="X141" i="5"/>
  <c r="V141" i="5"/>
  <c r="R141" i="5"/>
  <c r="Q141" i="5"/>
  <c r="P141" i="5"/>
  <c r="K141" i="5" s="1"/>
  <c r="AV141" i="5" s="1"/>
  <c r="AZ136" i="5"/>
  <c r="AY136" i="5"/>
  <c r="AX136" i="5"/>
  <c r="AW136" i="5"/>
  <c r="X136" i="5"/>
  <c r="V136" i="5"/>
  <c r="R136" i="5"/>
  <c r="Q136" i="5"/>
  <c r="P136" i="5"/>
  <c r="K136" i="5" s="1"/>
  <c r="AV136" i="5" s="1"/>
  <c r="AZ131" i="5"/>
  <c r="AY131" i="5"/>
  <c r="AX131" i="5"/>
  <c r="AW131" i="5"/>
  <c r="X131" i="5"/>
  <c r="V131" i="5"/>
  <c r="R131" i="5"/>
  <c r="Q131" i="5"/>
  <c r="P131" i="5"/>
  <c r="K131" i="5" s="1"/>
  <c r="AV131" i="5" s="1"/>
  <c r="AZ126" i="5"/>
  <c r="AY126" i="5"/>
  <c r="AX126" i="5"/>
  <c r="AW126" i="5"/>
  <c r="X126" i="5"/>
  <c r="V126" i="5"/>
  <c r="R126" i="5"/>
  <c r="Q126" i="5"/>
  <c r="P126" i="5"/>
  <c r="K126" i="5" s="1"/>
  <c r="AV126" i="5" s="1"/>
  <c r="AZ121" i="5"/>
  <c r="AY121" i="5"/>
  <c r="AX121" i="5"/>
  <c r="AW121" i="5"/>
  <c r="X121" i="5"/>
  <c r="V121" i="5"/>
  <c r="R121" i="5"/>
  <c r="Q121" i="5"/>
  <c r="P121" i="5"/>
  <c r="K121" i="5" s="1"/>
  <c r="AV121" i="5" s="1"/>
  <c r="AZ116" i="5"/>
  <c r="AY116" i="5"/>
  <c r="AX116" i="5"/>
  <c r="AW116" i="5"/>
  <c r="X116" i="5"/>
  <c r="V116" i="5"/>
  <c r="R116" i="5"/>
  <c r="Q116" i="5"/>
  <c r="P116" i="5"/>
  <c r="K116" i="5" s="1"/>
  <c r="AV116" i="5" s="1"/>
  <c r="AZ111" i="5"/>
  <c r="AY111" i="5"/>
  <c r="AX111" i="5"/>
  <c r="AW111" i="5"/>
  <c r="X111" i="5"/>
  <c r="V111" i="5"/>
  <c r="R111" i="5"/>
  <c r="Q111" i="5"/>
  <c r="P111" i="5"/>
  <c r="K111" i="5" s="1"/>
  <c r="AV111" i="5" s="1"/>
  <c r="AZ106" i="5"/>
  <c r="AY106" i="5"/>
  <c r="AX106" i="5"/>
  <c r="AW106" i="5"/>
  <c r="X106" i="5"/>
  <c r="V106" i="5"/>
  <c r="R106" i="5"/>
  <c r="Q106" i="5"/>
  <c r="P106" i="5"/>
  <c r="K106" i="5" s="1"/>
  <c r="AV106" i="5" s="1"/>
  <c r="AZ101" i="5"/>
  <c r="AY101" i="5"/>
  <c r="AX101" i="5"/>
  <c r="AW101" i="5"/>
  <c r="X101" i="5"/>
  <c r="V101" i="5"/>
  <c r="R101" i="5"/>
  <c r="Q101" i="5"/>
  <c r="P101" i="5"/>
  <c r="K101" i="5" s="1"/>
  <c r="AV101" i="5" s="1"/>
  <c r="AZ96" i="5"/>
  <c r="AY96" i="5"/>
  <c r="AX96" i="5"/>
  <c r="AW96" i="5"/>
  <c r="X96" i="5"/>
  <c r="V96" i="5"/>
  <c r="R96" i="5"/>
  <c r="Q96" i="5"/>
  <c r="P96" i="5"/>
  <c r="K96" i="5" s="1"/>
  <c r="AV96" i="5" s="1"/>
  <c r="AZ91" i="5"/>
  <c r="AY91" i="5"/>
  <c r="AX91" i="5"/>
  <c r="AW91" i="5"/>
  <c r="X91" i="5"/>
  <c r="V91" i="5"/>
  <c r="R91" i="5"/>
  <c r="Q91" i="5"/>
  <c r="P91" i="5"/>
  <c r="K91" i="5" s="1"/>
  <c r="AV91" i="5" s="1"/>
  <c r="T90" i="5"/>
  <c r="J84" i="5"/>
  <c r="F82" i="5"/>
  <c r="E80" i="5"/>
  <c r="J57" i="5"/>
  <c r="F55" i="5"/>
  <c r="E53" i="5"/>
  <c r="J20" i="5"/>
  <c r="E20" i="5"/>
  <c r="F58" i="5" s="1"/>
  <c r="J19" i="5"/>
  <c r="J17" i="5"/>
  <c r="E17" i="5"/>
  <c r="F84" i="5" s="1"/>
  <c r="J16" i="5"/>
  <c r="J14" i="5"/>
  <c r="J55" i="5" s="1"/>
  <c r="E7" i="5"/>
  <c r="E76" i="5" s="1"/>
  <c r="E49" i="5" l="1"/>
  <c r="X180" i="5"/>
  <c r="V180" i="5"/>
  <c r="Q193" i="5"/>
  <c r="I66" i="5" s="1"/>
  <c r="T89" i="5"/>
  <c r="T88" i="5" s="1"/>
  <c r="R90" i="5"/>
  <c r="J64" i="5" s="1"/>
  <c r="F35" i="5"/>
  <c r="BB194" i="5"/>
  <c r="BB199" i="5"/>
  <c r="BB204" i="5"/>
  <c r="BB209" i="5"/>
  <c r="BB214" i="5"/>
  <c r="BB219" i="5"/>
  <c r="BB224" i="5"/>
  <c r="BB229" i="5"/>
  <c r="BB234" i="5"/>
  <c r="X193" i="5"/>
  <c r="F37" i="5"/>
  <c r="V193" i="5"/>
  <c r="K239" i="5"/>
  <c r="AV239" i="5" s="1"/>
  <c r="X90" i="5"/>
  <c r="X89" i="5" s="1"/>
  <c r="X88" i="5" s="1"/>
  <c r="V90" i="5"/>
  <c r="F36" i="5"/>
  <c r="R193" i="5"/>
  <c r="J66" i="5" s="1"/>
  <c r="Q90" i="5"/>
  <c r="K35" i="5"/>
  <c r="Q180" i="5"/>
  <c r="I65" i="5" s="1"/>
  <c r="R180" i="5"/>
  <c r="J65" i="5" s="1"/>
  <c r="BB243" i="5"/>
  <c r="F38" i="5"/>
  <c r="F57" i="5"/>
  <c r="F85" i="5"/>
  <c r="BB181" i="5"/>
  <c r="BB185" i="5"/>
  <c r="BB189" i="5"/>
  <c r="K247" i="5"/>
  <c r="AV247" i="5" s="1"/>
  <c r="F34" i="5" s="1"/>
  <c r="I64" i="5"/>
  <c r="J82" i="5"/>
  <c r="BB91" i="5"/>
  <c r="BB96" i="5"/>
  <c r="BB101" i="5"/>
  <c r="BB106" i="5"/>
  <c r="BB111" i="5"/>
  <c r="BB116" i="5"/>
  <c r="BB121" i="5"/>
  <c r="BB126" i="5"/>
  <c r="BB131" i="5"/>
  <c r="BB136" i="5"/>
  <c r="BB141" i="5"/>
  <c r="BB146" i="5"/>
  <c r="BB151" i="5"/>
  <c r="BB156" i="5"/>
  <c r="BB161" i="5"/>
  <c r="BB166" i="5"/>
  <c r="BB171" i="5"/>
  <c r="BB176" i="5"/>
  <c r="V89" i="5" l="1"/>
  <c r="V88" i="5" s="1"/>
  <c r="BB193" i="5"/>
  <c r="K193" i="5" s="1"/>
  <c r="K66" i="5" s="1"/>
  <c r="Q89" i="5"/>
  <c r="R89" i="5"/>
  <c r="R88" i="5" s="1"/>
  <c r="J62" i="5" s="1"/>
  <c r="K30" i="5" s="1"/>
  <c r="K34" i="5"/>
  <c r="BB180" i="5"/>
  <c r="K180" i="5" s="1"/>
  <c r="K65" i="5" s="1"/>
  <c r="BB90" i="5"/>
  <c r="J63" i="5" l="1"/>
  <c r="Q88" i="5"/>
  <c r="I62" i="5" s="1"/>
  <c r="K29" i="5" s="1"/>
  <c r="I63" i="5"/>
  <c r="K90" i="5"/>
  <c r="K64" i="5" s="1"/>
  <c r="BB89" i="5"/>
  <c r="BB88" i="5" l="1"/>
  <c r="K88" i="5" s="1"/>
  <c r="K89" i="5"/>
  <c r="K63" i="5" s="1"/>
  <c r="AZ111" i="3"/>
  <c r="AY111" i="3"/>
  <c r="AX111" i="3"/>
  <c r="AW111" i="3"/>
  <c r="X111" i="3"/>
  <c r="X110" i="3" s="1"/>
  <c r="V111" i="3"/>
  <c r="V110" i="3" s="1"/>
  <c r="R111" i="3"/>
  <c r="R110" i="3" s="1"/>
  <c r="J67" i="3" s="1"/>
  <c r="Q111" i="3"/>
  <c r="Q110" i="3" s="1"/>
  <c r="I67" i="3" s="1"/>
  <c r="P111" i="3"/>
  <c r="BB111" i="3" s="1"/>
  <c r="BB110" i="3" s="1"/>
  <c r="K110" i="3" s="1"/>
  <c r="K67" i="3" s="1"/>
  <c r="T110" i="3"/>
  <c r="AZ105" i="3"/>
  <c r="AY105" i="3"/>
  <c r="AX105" i="3"/>
  <c r="AW105" i="3"/>
  <c r="X105" i="3"/>
  <c r="X104" i="3" s="1"/>
  <c r="V105" i="3"/>
  <c r="V104" i="3" s="1"/>
  <c r="R105" i="3"/>
  <c r="R104" i="3" s="1"/>
  <c r="Q105" i="3"/>
  <c r="Q104" i="3" s="1"/>
  <c r="I66" i="3" s="1"/>
  <c r="P105" i="3"/>
  <c r="K105" i="3" s="1"/>
  <c r="AV105" i="3" s="1"/>
  <c r="T104" i="3"/>
  <c r="AZ99" i="3"/>
  <c r="AY99" i="3"/>
  <c r="AX99" i="3"/>
  <c r="AW99" i="3"/>
  <c r="X99" i="3"/>
  <c r="V99" i="3"/>
  <c r="R99" i="3"/>
  <c r="Q99" i="3"/>
  <c r="P99" i="3"/>
  <c r="K99" i="3" s="1"/>
  <c r="AV99" i="3" s="1"/>
  <c r="AZ97" i="3"/>
  <c r="AY97" i="3"/>
  <c r="AX97" i="3"/>
  <c r="AW97" i="3"/>
  <c r="X97" i="3"/>
  <c r="V97" i="3"/>
  <c r="R97" i="3"/>
  <c r="Q97" i="3"/>
  <c r="P97" i="3"/>
  <c r="K97" i="3" s="1"/>
  <c r="AV97" i="3" s="1"/>
  <c r="T96" i="3"/>
  <c r="AZ94" i="3"/>
  <c r="AY94" i="3"/>
  <c r="AX94" i="3"/>
  <c r="AW94" i="3"/>
  <c r="X94" i="3"/>
  <c r="V94" i="3"/>
  <c r="R94" i="3"/>
  <c r="Q94" i="3"/>
  <c r="P94" i="3"/>
  <c r="K94" i="3" s="1"/>
  <c r="AV94" i="3" s="1"/>
  <c r="AZ92" i="3"/>
  <c r="AY92" i="3"/>
  <c r="AX92" i="3"/>
  <c r="AW92" i="3"/>
  <c r="X92" i="3"/>
  <c r="V92" i="3"/>
  <c r="R92" i="3"/>
  <c r="Q92" i="3"/>
  <c r="P92" i="3"/>
  <c r="K92" i="3" s="1"/>
  <c r="AV92" i="3" s="1"/>
  <c r="T91" i="3"/>
  <c r="J85" i="3"/>
  <c r="F83" i="3"/>
  <c r="E81" i="3"/>
  <c r="J57" i="3"/>
  <c r="F55" i="3"/>
  <c r="E53" i="3"/>
  <c r="J20" i="3"/>
  <c r="E20" i="3"/>
  <c r="F86" i="3" s="1"/>
  <c r="J19" i="3"/>
  <c r="J17" i="3"/>
  <c r="E17" i="3"/>
  <c r="F85" i="3" s="1"/>
  <c r="J16" i="3"/>
  <c r="J14" i="3"/>
  <c r="J83" i="3" s="1"/>
  <c r="E7" i="3"/>
  <c r="E77" i="3" s="1"/>
  <c r="AZ426" i="2"/>
  <c r="AY426" i="2"/>
  <c r="AX426" i="2"/>
  <c r="AW426" i="2"/>
  <c r="X426" i="2"/>
  <c r="X423" i="2" s="1"/>
  <c r="V426" i="2"/>
  <c r="R426" i="2"/>
  <c r="Q426" i="2"/>
  <c r="P426" i="2"/>
  <c r="BB426" i="2" s="1"/>
  <c r="AZ424" i="2"/>
  <c r="AY424" i="2"/>
  <c r="AX424" i="2"/>
  <c r="AW424" i="2"/>
  <c r="X424" i="2"/>
  <c r="V424" i="2"/>
  <c r="V423" i="2" s="1"/>
  <c r="R424" i="2"/>
  <c r="R423" i="2" s="1"/>
  <c r="J71" i="2" s="1"/>
  <c r="Q424" i="2"/>
  <c r="P424" i="2"/>
  <c r="BB424" i="2" s="1"/>
  <c r="T423" i="2"/>
  <c r="AZ419" i="2"/>
  <c r="AY419" i="2"/>
  <c r="AX419" i="2"/>
  <c r="AW419" i="2"/>
  <c r="X419" i="2"/>
  <c r="V419" i="2"/>
  <c r="R419" i="2"/>
  <c r="Q419" i="2"/>
  <c r="P419" i="2"/>
  <c r="K419" i="2" s="1"/>
  <c r="AV419" i="2" s="1"/>
  <c r="AZ415" i="2"/>
  <c r="AY415" i="2"/>
  <c r="AX415" i="2"/>
  <c r="AW415" i="2"/>
  <c r="X415" i="2"/>
  <c r="V415" i="2"/>
  <c r="R415" i="2"/>
  <c r="Q415" i="2"/>
  <c r="P415" i="2"/>
  <c r="K415" i="2" s="1"/>
  <c r="AV415" i="2" s="1"/>
  <c r="AZ411" i="2"/>
  <c r="AY411" i="2"/>
  <c r="AX411" i="2"/>
  <c r="AW411" i="2"/>
  <c r="X411" i="2"/>
  <c r="V411" i="2"/>
  <c r="R411" i="2"/>
  <c r="Q411" i="2"/>
  <c r="P411" i="2"/>
  <c r="K411" i="2" s="1"/>
  <c r="AV411" i="2" s="1"/>
  <c r="AZ407" i="2"/>
  <c r="AY407" i="2"/>
  <c r="AX407" i="2"/>
  <c r="AW407" i="2"/>
  <c r="X407" i="2"/>
  <c r="V407" i="2"/>
  <c r="R407" i="2"/>
  <c r="Q407" i="2"/>
  <c r="P407" i="2"/>
  <c r="K407" i="2" s="1"/>
  <c r="AV407" i="2" s="1"/>
  <c r="AZ403" i="2"/>
  <c r="AY403" i="2"/>
  <c r="AX403" i="2"/>
  <c r="AW403" i="2"/>
  <c r="X403" i="2"/>
  <c r="V403" i="2"/>
  <c r="R403" i="2"/>
  <c r="Q403" i="2"/>
  <c r="P403" i="2"/>
  <c r="K403" i="2" s="1"/>
  <c r="AV403" i="2" s="1"/>
  <c r="AZ399" i="2"/>
  <c r="AY399" i="2"/>
  <c r="AX399" i="2"/>
  <c r="AW399" i="2"/>
  <c r="X399" i="2"/>
  <c r="V399" i="2"/>
  <c r="R399" i="2"/>
  <c r="Q399" i="2"/>
  <c r="P399" i="2"/>
  <c r="K399" i="2" s="1"/>
  <c r="AV399" i="2" s="1"/>
  <c r="AZ398" i="2"/>
  <c r="AY398" i="2"/>
  <c r="AX398" i="2"/>
  <c r="AW398" i="2"/>
  <c r="X398" i="2"/>
  <c r="V398" i="2"/>
  <c r="R398" i="2"/>
  <c r="Q398" i="2"/>
  <c r="P398" i="2"/>
  <c r="K398" i="2" s="1"/>
  <c r="AV398" i="2" s="1"/>
  <c r="AZ394" i="2"/>
  <c r="AY394" i="2"/>
  <c r="AX394" i="2"/>
  <c r="AW394" i="2"/>
  <c r="X394" i="2"/>
  <c r="V394" i="2"/>
  <c r="R394" i="2"/>
  <c r="Q394" i="2"/>
  <c r="P394" i="2"/>
  <c r="BB394" i="2" s="1"/>
  <c r="AZ390" i="2"/>
  <c r="AY390" i="2"/>
  <c r="AX390" i="2"/>
  <c r="AW390" i="2"/>
  <c r="X390" i="2"/>
  <c r="V390" i="2"/>
  <c r="R390" i="2"/>
  <c r="Q390" i="2"/>
  <c r="P390" i="2"/>
  <c r="BB390" i="2" s="1"/>
  <c r="AZ385" i="2"/>
  <c r="AY385" i="2"/>
  <c r="AX385" i="2"/>
  <c r="AW385" i="2"/>
  <c r="X385" i="2"/>
  <c r="V385" i="2"/>
  <c r="R385" i="2"/>
  <c r="Q385" i="2"/>
  <c r="P385" i="2"/>
  <c r="BB385" i="2" s="1"/>
  <c r="AZ381" i="2"/>
  <c r="AY381" i="2"/>
  <c r="AX381" i="2"/>
  <c r="AW381" i="2"/>
  <c r="X381" i="2"/>
  <c r="V381" i="2"/>
  <c r="R381" i="2"/>
  <c r="Q381" i="2"/>
  <c r="P381" i="2"/>
  <c r="BB381" i="2" s="1"/>
  <c r="AZ376" i="2"/>
  <c r="AY376" i="2"/>
  <c r="AX376" i="2"/>
  <c r="AW376" i="2"/>
  <c r="X376" i="2"/>
  <c r="V376" i="2"/>
  <c r="R376" i="2"/>
  <c r="Q376" i="2"/>
  <c r="P376" i="2"/>
  <c r="BB376" i="2" s="1"/>
  <c r="AZ372" i="2"/>
  <c r="AY372" i="2"/>
  <c r="AX372" i="2"/>
  <c r="AW372" i="2"/>
  <c r="X372" i="2"/>
  <c r="V372" i="2"/>
  <c r="R372" i="2"/>
  <c r="Q372" i="2"/>
  <c r="P372" i="2"/>
  <c r="BB372" i="2" s="1"/>
  <c r="AZ367" i="2"/>
  <c r="AY367" i="2"/>
  <c r="AX367" i="2"/>
  <c r="AW367" i="2"/>
  <c r="X367" i="2"/>
  <c r="V367" i="2"/>
  <c r="R367" i="2"/>
  <c r="Q367" i="2"/>
  <c r="P367" i="2"/>
  <c r="BB367" i="2" s="1"/>
  <c r="T366" i="2"/>
  <c r="AZ362" i="2"/>
  <c r="AY362" i="2"/>
  <c r="AX362" i="2"/>
  <c r="AW362" i="2"/>
  <c r="X362" i="2"/>
  <c r="V362" i="2"/>
  <c r="R362" i="2"/>
  <c r="Q362" i="2"/>
  <c r="P362" i="2"/>
  <c r="K362" i="2" s="1"/>
  <c r="AV362" i="2" s="1"/>
  <c r="AZ357" i="2"/>
  <c r="AY357" i="2"/>
  <c r="AX357" i="2"/>
  <c r="AW357" i="2"/>
  <c r="X357" i="2"/>
  <c r="V357" i="2"/>
  <c r="R357" i="2"/>
  <c r="Q357" i="2"/>
  <c r="P357" i="2"/>
  <c r="K357" i="2" s="1"/>
  <c r="AV357" i="2" s="1"/>
  <c r="AZ352" i="2"/>
  <c r="AY352" i="2"/>
  <c r="AX352" i="2"/>
  <c r="AW352" i="2"/>
  <c r="X352" i="2"/>
  <c r="V352" i="2"/>
  <c r="R352" i="2"/>
  <c r="Q352" i="2"/>
  <c r="P352" i="2"/>
  <c r="K352" i="2" s="1"/>
  <c r="AV352" i="2" s="1"/>
  <c r="T351" i="2"/>
  <c r="AZ346" i="2"/>
  <c r="AY346" i="2"/>
  <c r="AX346" i="2"/>
  <c r="AW346" i="2"/>
  <c r="X346" i="2"/>
  <c r="V346" i="2"/>
  <c r="R346" i="2"/>
  <c r="Q346" i="2"/>
  <c r="P346" i="2"/>
  <c r="K346" i="2" s="1"/>
  <c r="AV346" i="2" s="1"/>
  <c r="AZ342" i="2"/>
  <c r="AY342" i="2"/>
  <c r="AX342" i="2"/>
  <c r="AW342" i="2"/>
  <c r="X342" i="2"/>
  <c r="V342" i="2"/>
  <c r="R342" i="2"/>
  <c r="Q342" i="2"/>
  <c r="P342" i="2"/>
  <c r="K342" i="2" s="1"/>
  <c r="AV342" i="2" s="1"/>
  <c r="AZ338" i="2"/>
  <c r="AY338" i="2"/>
  <c r="AX338" i="2"/>
  <c r="AW338" i="2"/>
  <c r="X338" i="2"/>
  <c r="V338" i="2"/>
  <c r="R338" i="2"/>
  <c r="Q338" i="2"/>
  <c r="P338" i="2"/>
  <c r="K338" i="2" s="1"/>
  <c r="AV338" i="2" s="1"/>
  <c r="AZ333" i="2"/>
  <c r="AY333" i="2"/>
  <c r="AX333" i="2"/>
  <c r="AW333" i="2"/>
  <c r="X333" i="2"/>
  <c r="V333" i="2"/>
  <c r="R333" i="2"/>
  <c r="Q333" i="2"/>
  <c r="P333" i="2"/>
  <c r="K333" i="2" s="1"/>
  <c r="AV333" i="2" s="1"/>
  <c r="AZ328" i="2"/>
  <c r="AY328" i="2"/>
  <c r="AX328" i="2"/>
  <c r="AW328" i="2"/>
  <c r="X328" i="2"/>
  <c r="V328" i="2"/>
  <c r="R328" i="2"/>
  <c r="Q328" i="2"/>
  <c r="P328" i="2"/>
  <c r="K328" i="2" s="1"/>
  <c r="AV328" i="2" s="1"/>
  <c r="AZ323" i="2"/>
  <c r="AY323" i="2"/>
  <c r="AX323" i="2"/>
  <c r="AW323" i="2"/>
  <c r="X323" i="2"/>
  <c r="V323" i="2"/>
  <c r="R323" i="2"/>
  <c r="Q323" i="2"/>
  <c r="P323" i="2"/>
  <c r="K323" i="2" s="1"/>
  <c r="AV323" i="2" s="1"/>
  <c r="AZ319" i="2"/>
  <c r="AY319" i="2"/>
  <c r="AX319" i="2"/>
  <c r="AW319" i="2"/>
  <c r="X319" i="2"/>
  <c r="V319" i="2"/>
  <c r="R319" i="2"/>
  <c r="Q319" i="2"/>
  <c r="P319" i="2"/>
  <c r="K319" i="2" s="1"/>
  <c r="AV319" i="2" s="1"/>
  <c r="AZ315" i="2"/>
  <c r="AY315" i="2"/>
  <c r="AX315" i="2"/>
  <c r="AW315" i="2"/>
  <c r="X315" i="2"/>
  <c r="V315" i="2"/>
  <c r="R315" i="2"/>
  <c r="Q315" i="2"/>
  <c r="P315" i="2"/>
  <c r="K315" i="2" s="1"/>
  <c r="AV315" i="2" s="1"/>
  <c r="AZ311" i="2"/>
  <c r="AY311" i="2"/>
  <c r="AX311" i="2"/>
  <c r="AW311" i="2"/>
  <c r="X311" i="2"/>
  <c r="V311" i="2"/>
  <c r="R311" i="2"/>
  <c r="Q311" i="2"/>
  <c r="P311" i="2"/>
  <c r="K311" i="2" s="1"/>
  <c r="AV311" i="2" s="1"/>
  <c r="AZ306" i="2"/>
  <c r="AY306" i="2"/>
  <c r="AX306" i="2"/>
  <c r="AW306" i="2"/>
  <c r="X306" i="2"/>
  <c r="V306" i="2"/>
  <c r="R306" i="2"/>
  <c r="Q306" i="2"/>
  <c r="P306" i="2"/>
  <c r="K306" i="2" s="1"/>
  <c r="AV306" i="2" s="1"/>
  <c r="AZ302" i="2"/>
  <c r="AY302" i="2"/>
  <c r="AX302" i="2"/>
  <c r="AW302" i="2"/>
  <c r="X302" i="2"/>
  <c r="V302" i="2"/>
  <c r="R302" i="2"/>
  <c r="Q302" i="2"/>
  <c r="P302" i="2"/>
  <c r="K302" i="2" s="1"/>
  <c r="AV302" i="2" s="1"/>
  <c r="AZ298" i="2"/>
  <c r="AY298" i="2"/>
  <c r="AX298" i="2"/>
  <c r="AW298" i="2"/>
  <c r="X298" i="2"/>
  <c r="V298" i="2"/>
  <c r="R298" i="2"/>
  <c r="Q298" i="2"/>
  <c r="P298" i="2"/>
  <c r="K298" i="2" s="1"/>
  <c r="AV298" i="2" s="1"/>
  <c r="AZ293" i="2"/>
  <c r="AY293" i="2"/>
  <c r="AX293" i="2"/>
  <c r="AW293" i="2"/>
  <c r="X293" i="2"/>
  <c r="V293" i="2"/>
  <c r="R293" i="2"/>
  <c r="Q293" i="2"/>
  <c r="P293" i="2"/>
  <c r="K293" i="2" s="1"/>
  <c r="AV293" i="2" s="1"/>
  <c r="AZ288" i="2"/>
  <c r="AY288" i="2"/>
  <c r="AX288" i="2"/>
  <c r="AW288" i="2"/>
  <c r="X288" i="2"/>
  <c r="V288" i="2"/>
  <c r="R288" i="2"/>
  <c r="Q288" i="2"/>
  <c r="P288" i="2"/>
  <c r="K288" i="2" s="1"/>
  <c r="AV288" i="2" s="1"/>
  <c r="AZ283" i="2"/>
  <c r="AY283" i="2"/>
  <c r="AX283" i="2"/>
  <c r="AW283" i="2"/>
  <c r="X283" i="2"/>
  <c r="V283" i="2"/>
  <c r="R283" i="2"/>
  <c r="Q283" i="2"/>
  <c r="P283" i="2"/>
  <c r="K283" i="2" s="1"/>
  <c r="AV283" i="2" s="1"/>
  <c r="AZ279" i="2"/>
  <c r="AY279" i="2"/>
  <c r="AX279" i="2"/>
  <c r="AW279" i="2"/>
  <c r="X279" i="2"/>
  <c r="V279" i="2"/>
  <c r="R279" i="2"/>
  <c r="Q279" i="2"/>
  <c r="P279" i="2"/>
  <c r="K279" i="2" s="1"/>
  <c r="AV279" i="2" s="1"/>
  <c r="AZ275" i="2"/>
  <c r="AY275" i="2"/>
  <c r="AX275" i="2"/>
  <c r="AW275" i="2"/>
  <c r="X275" i="2"/>
  <c r="V275" i="2"/>
  <c r="R275" i="2"/>
  <c r="Q275" i="2"/>
  <c r="P275" i="2"/>
  <c r="K275" i="2" s="1"/>
  <c r="AV275" i="2" s="1"/>
  <c r="AZ271" i="2"/>
  <c r="AY271" i="2"/>
  <c r="AX271" i="2"/>
  <c r="AW271" i="2"/>
  <c r="X271" i="2"/>
  <c r="V271" i="2"/>
  <c r="R271" i="2"/>
  <c r="Q271" i="2"/>
  <c r="P271" i="2"/>
  <c r="K271" i="2" s="1"/>
  <c r="AV271" i="2" s="1"/>
  <c r="AZ266" i="2"/>
  <c r="AY266" i="2"/>
  <c r="AX266" i="2"/>
  <c r="AW266" i="2"/>
  <c r="X266" i="2"/>
  <c r="V266" i="2"/>
  <c r="R266" i="2"/>
  <c r="Q266" i="2"/>
  <c r="P266" i="2"/>
  <c r="K266" i="2" s="1"/>
  <c r="AV266" i="2" s="1"/>
  <c r="AZ261" i="2"/>
  <c r="AY261" i="2"/>
  <c r="AX261" i="2"/>
  <c r="AW261" i="2"/>
  <c r="X261" i="2"/>
  <c r="V261" i="2"/>
  <c r="R261" i="2"/>
  <c r="Q261" i="2"/>
  <c r="P261" i="2"/>
  <c r="K261" i="2" s="1"/>
  <c r="AV261" i="2" s="1"/>
  <c r="AZ256" i="2"/>
  <c r="AY256" i="2"/>
  <c r="AX256" i="2"/>
  <c r="AW256" i="2"/>
  <c r="X256" i="2"/>
  <c r="V256" i="2"/>
  <c r="R256" i="2"/>
  <c r="Q256" i="2"/>
  <c r="P256" i="2"/>
  <c r="K256" i="2" s="1"/>
  <c r="AV256" i="2" s="1"/>
  <c r="AZ251" i="2"/>
  <c r="AY251" i="2"/>
  <c r="AX251" i="2"/>
  <c r="AW251" i="2"/>
  <c r="X251" i="2"/>
  <c r="V251" i="2"/>
  <c r="R251" i="2"/>
  <c r="Q251" i="2"/>
  <c r="P251" i="2"/>
  <c r="K251" i="2" s="1"/>
  <c r="AV251" i="2" s="1"/>
  <c r="T250" i="2"/>
  <c r="AZ245" i="2"/>
  <c r="AY245" i="2"/>
  <c r="AX245" i="2"/>
  <c r="AW245" i="2"/>
  <c r="X245" i="2"/>
  <c r="V245" i="2"/>
  <c r="R245" i="2"/>
  <c r="Q245" i="2"/>
  <c r="P245" i="2"/>
  <c r="BB245" i="2" s="1"/>
  <c r="AZ240" i="2"/>
  <c r="AY240" i="2"/>
  <c r="AX240" i="2"/>
  <c r="AW240" i="2"/>
  <c r="X240" i="2"/>
  <c r="V240" i="2"/>
  <c r="V239" i="2" s="1"/>
  <c r="R240" i="2"/>
  <c r="Q240" i="2"/>
  <c r="P240" i="2"/>
  <c r="BB240" i="2" s="1"/>
  <c r="T239" i="2"/>
  <c r="AZ235" i="2"/>
  <c r="AY235" i="2"/>
  <c r="AX235" i="2"/>
  <c r="AW235" i="2"/>
  <c r="X235" i="2"/>
  <c r="V235" i="2"/>
  <c r="R235" i="2"/>
  <c r="Q235" i="2"/>
  <c r="P235" i="2"/>
  <c r="BB235" i="2" s="1"/>
  <c r="AZ231" i="2"/>
  <c r="AY231" i="2"/>
  <c r="AX231" i="2"/>
  <c r="AW231" i="2"/>
  <c r="X231" i="2"/>
  <c r="V231" i="2"/>
  <c r="R231" i="2"/>
  <c r="Q231" i="2"/>
  <c r="P231" i="2"/>
  <c r="BB231" i="2" s="1"/>
  <c r="AZ226" i="2"/>
  <c r="AY226" i="2"/>
  <c r="AX226" i="2"/>
  <c r="AW226" i="2"/>
  <c r="X226" i="2"/>
  <c r="V226" i="2"/>
  <c r="R226" i="2"/>
  <c r="Q226" i="2"/>
  <c r="P226" i="2"/>
  <c r="K226" i="2" s="1"/>
  <c r="AV226" i="2" s="1"/>
  <c r="AZ222" i="2"/>
  <c r="AY222" i="2"/>
  <c r="AX222" i="2"/>
  <c r="AW222" i="2"/>
  <c r="X222" i="2"/>
  <c r="V222" i="2"/>
  <c r="R222" i="2"/>
  <c r="Q222" i="2"/>
  <c r="P222" i="2"/>
  <c r="BB222" i="2" s="1"/>
  <c r="AZ217" i="2"/>
  <c r="AY217" i="2"/>
  <c r="AX217" i="2"/>
  <c r="AW217" i="2"/>
  <c r="X217" i="2"/>
  <c r="V217" i="2"/>
  <c r="R217" i="2"/>
  <c r="Q217" i="2"/>
  <c r="P217" i="2"/>
  <c r="BB217" i="2" s="1"/>
  <c r="T216" i="2"/>
  <c r="AZ211" i="2"/>
  <c r="AY211" i="2"/>
  <c r="AX211" i="2"/>
  <c r="AW211" i="2"/>
  <c r="X211" i="2"/>
  <c r="V211" i="2"/>
  <c r="R211" i="2"/>
  <c r="Q211" i="2"/>
  <c r="P211" i="2"/>
  <c r="K211" i="2" s="1"/>
  <c r="AV211" i="2" s="1"/>
  <c r="AZ206" i="2"/>
  <c r="AY206" i="2"/>
  <c r="AX206" i="2"/>
  <c r="AW206" i="2"/>
  <c r="X206" i="2"/>
  <c r="V206" i="2"/>
  <c r="R206" i="2"/>
  <c r="Q206" i="2"/>
  <c r="P206" i="2"/>
  <c r="K206" i="2" s="1"/>
  <c r="AV206" i="2" s="1"/>
  <c r="AZ201" i="2"/>
  <c r="AY201" i="2"/>
  <c r="AX201" i="2"/>
  <c r="AW201" i="2"/>
  <c r="X201" i="2"/>
  <c r="V201" i="2"/>
  <c r="R201" i="2"/>
  <c r="Q201" i="2"/>
  <c r="P201" i="2"/>
  <c r="K201" i="2" s="1"/>
  <c r="AV201" i="2" s="1"/>
  <c r="T200" i="2"/>
  <c r="T95" i="2" s="1"/>
  <c r="AZ196" i="2"/>
  <c r="AY196" i="2"/>
  <c r="AX196" i="2"/>
  <c r="AW196" i="2"/>
  <c r="X196" i="2"/>
  <c r="V196" i="2"/>
  <c r="R196" i="2"/>
  <c r="Q196" i="2"/>
  <c r="P196" i="2"/>
  <c r="K196" i="2" s="1"/>
  <c r="AV196" i="2" s="1"/>
  <c r="AZ192" i="2"/>
  <c r="AY192" i="2"/>
  <c r="AX192" i="2"/>
  <c r="AW192" i="2"/>
  <c r="X192" i="2"/>
  <c r="V192" i="2"/>
  <c r="R192" i="2"/>
  <c r="Q192" i="2"/>
  <c r="P192" i="2"/>
  <c r="K192" i="2" s="1"/>
  <c r="AV192" i="2" s="1"/>
  <c r="AZ188" i="2"/>
  <c r="AY188" i="2"/>
  <c r="AX188" i="2"/>
  <c r="AW188" i="2"/>
  <c r="X188" i="2"/>
  <c r="V188" i="2"/>
  <c r="R188" i="2"/>
  <c r="Q188" i="2"/>
  <c r="P188" i="2"/>
  <c r="K188" i="2" s="1"/>
  <c r="AV188" i="2" s="1"/>
  <c r="AZ184" i="2"/>
  <c r="AY184" i="2"/>
  <c r="AX184" i="2"/>
  <c r="AW184" i="2"/>
  <c r="X184" i="2"/>
  <c r="V184" i="2"/>
  <c r="R184" i="2"/>
  <c r="Q184" i="2"/>
  <c r="P184" i="2"/>
  <c r="K184" i="2" s="1"/>
  <c r="AV184" i="2" s="1"/>
  <c r="AZ179" i="2"/>
  <c r="AY179" i="2"/>
  <c r="AX179" i="2"/>
  <c r="AW179" i="2"/>
  <c r="X179" i="2"/>
  <c r="V179" i="2"/>
  <c r="R179" i="2"/>
  <c r="Q179" i="2"/>
  <c r="P179" i="2"/>
  <c r="K179" i="2" s="1"/>
  <c r="AV179" i="2" s="1"/>
  <c r="AZ174" i="2"/>
  <c r="AY174" i="2"/>
  <c r="AX174" i="2"/>
  <c r="AW174" i="2"/>
  <c r="X174" i="2"/>
  <c r="V174" i="2"/>
  <c r="R174" i="2"/>
  <c r="Q174" i="2"/>
  <c r="P174" i="2"/>
  <c r="K174" i="2" s="1"/>
  <c r="AV174" i="2" s="1"/>
  <c r="AZ169" i="2"/>
  <c r="AY169" i="2"/>
  <c r="AX169" i="2"/>
  <c r="AW169" i="2"/>
  <c r="X169" i="2"/>
  <c r="V169" i="2"/>
  <c r="R169" i="2"/>
  <c r="Q169" i="2"/>
  <c r="P169" i="2"/>
  <c r="K169" i="2" s="1"/>
  <c r="AV169" i="2" s="1"/>
  <c r="AZ164" i="2"/>
  <c r="AY164" i="2"/>
  <c r="AX164" i="2"/>
  <c r="AW164" i="2"/>
  <c r="X164" i="2"/>
  <c r="V164" i="2"/>
  <c r="R164" i="2"/>
  <c r="Q164" i="2"/>
  <c r="P164" i="2"/>
  <c r="K164" i="2" s="1"/>
  <c r="AV164" i="2" s="1"/>
  <c r="AZ160" i="2"/>
  <c r="AY160" i="2"/>
  <c r="AX160" i="2"/>
  <c r="AW160" i="2"/>
  <c r="X160" i="2"/>
  <c r="V160" i="2"/>
  <c r="R160" i="2"/>
  <c r="Q160" i="2"/>
  <c r="P160" i="2"/>
  <c r="K160" i="2" s="1"/>
  <c r="AV160" i="2" s="1"/>
  <c r="AZ156" i="2"/>
  <c r="AY156" i="2"/>
  <c r="AX156" i="2"/>
  <c r="AW156" i="2"/>
  <c r="X156" i="2"/>
  <c r="V156" i="2"/>
  <c r="R156" i="2"/>
  <c r="Q156" i="2"/>
  <c r="P156" i="2"/>
  <c r="K156" i="2" s="1"/>
  <c r="AV156" i="2" s="1"/>
  <c r="AZ151" i="2"/>
  <c r="AY151" i="2"/>
  <c r="AX151" i="2"/>
  <c r="AW151" i="2"/>
  <c r="X151" i="2"/>
  <c r="V151" i="2"/>
  <c r="R151" i="2"/>
  <c r="Q151" i="2"/>
  <c r="P151" i="2"/>
  <c r="K151" i="2" s="1"/>
  <c r="AV151" i="2" s="1"/>
  <c r="AZ146" i="2"/>
  <c r="AY146" i="2"/>
  <c r="AX146" i="2"/>
  <c r="AW146" i="2"/>
  <c r="X146" i="2"/>
  <c r="V146" i="2"/>
  <c r="R146" i="2"/>
  <c r="Q146" i="2"/>
  <c r="P146" i="2"/>
  <c r="K146" i="2" s="1"/>
  <c r="AV146" i="2" s="1"/>
  <c r="AZ141" i="2"/>
  <c r="AY141" i="2"/>
  <c r="AX141" i="2"/>
  <c r="AW141" i="2"/>
  <c r="X141" i="2"/>
  <c r="V141" i="2"/>
  <c r="R141" i="2"/>
  <c r="Q141" i="2"/>
  <c r="P141" i="2"/>
  <c r="K141" i="2" s="1"/>
  <c r="AV141" i="2" s="1"/>
  <c r="AZ136" i="2"/>
  <c r="AY136" i="2"/>
  <c r="AX136" i="2"/>
  <c r="AW136" i="2"/>
  <c r="X136" i="2"/>
  <c r="V136" i="2"/>
  <c r="R136" i="2"/>
  <c r="Q136" i="2"/>
  <c r="P136" i="2"/>
  <c r="K136" i="2" s="1"/>
  <c r="AV136" i="2" s="1"/>
  <c r="AZ131" i="2"/>
  <c r="AY131" i="2"/>
  <c r="AX131" i="2"/>
  <c r="AW131" i="2"/>
  <c r="X131" i="2"/>
  <c r="V131" i="2"/>
  <c r="R131" i="2"/>
  <c r="Q131" i="2"/>
  <c r="P131" i="2"/>
  <c r="K131" i="2" s="1"/>
  <c r="AV131" i="2" s="1"/>
  <c r="AZ126" i="2"/>
  <c r="AY126" i="2"/>
  <c r="AX126" i="2"/>
  <c r="AW126" i="2"/>
  <c r="X126" i="2"/>
  <c r="V126" i="2"/>
  <c r="R126" i="2"/>
  <c r="Q126" i="2"/>
  <c r="P126" i="2"/>
  <c r="K126" i="2" s="1"/>
  <c r="AV126" i="2" s="1"/>
  <c r="AZ121" i="2"/>
  <c r="AY121" i="2"/>
  <c r="AX121" i="2"/>
  <c r="AW121" i="2"/>
  <c r="X121" i="2"/>
  <c r="V121" i="2"/>
  <c r="R121" i="2"/>
  <c r="Q121" i="2"/>
  <c r="P121" i="2"/>
  <c r="K121" i="2" s="1"/>
  <c r="AV121" i="2" s="1"/>
  <c r="AZ116" i="2"/>
  <c r="AY116" i="2"/>
  <c r="AX116" i="2"/>
  <c r="AW116" i="2"/>
  <c r="X116" i="2"/>
  <c r="V116" i="2"/>
  <c r="R116" i="2"/>
  <c r="Q116" i="2"/>
  <c r="P116" i="2"/>
  <c r="K116" i="2" s="1"/>
  <c r="AV116" i="2" s="1"/>
  <c r="AZ111" i="2"/>
  <c r="AY111" i="2"/>
  <c r="AX111" i="2"/>
  <c r="AW111" i="2"/>
  <c r="X111" i="2"/>
  <c r="V111" i="2"/>
  <c r="R111" i="2"/>
  <c r="Q111" i="2"/>
  <c r="P111" i="2"/>
  <c r="K111" i="2" s="1"/>
  <c r="AV111" i="2" s="1"/>
  <c r="AZ106" i="2"/>
  <c r="AY106" i="2"/>
  <c r="AX106" i="2"/>
  <c r="AW106" i="2"/>
  <c r="X106" i="2"/>
  <c r="V106" i="2"/>
  <c r="R106" i="2"/>
  <c r="Q106" i="2"/>
  <c r="P106" i="2"/>
  <c r="K106" i="2" s="1"/>
  <c r="AV106" i="2" s="1"/>
  <c r="AZ101" i="2"/>
  <c r="AY101" i="2"/>
  <c r="AX101" i="2"/>
  <c r="AW101" i="2"/>
  <c r="X101" i="2"/>
  <c r="V101" i="2"/>
  <c r="R101" i="2"/>
  <c r="Q101" i="2"/>
  <c r="P101" i="2"/>
  <c r="K101" i="2" s="1"/>
  <c r="AV101" i="2" s="1"/>
  <c r="AZ96" i="2"/>
  <c r="AY96" i="2"/>
  <c r="AX96" i="2"/>
  <c r="AW96" i="2"/>
  <c r="X96" i="2"/>
  <c r="V96" i="2"/>
  <c r="R96" i="2"/>
  <c r="Q96" i="2"/>
  <c r="P96" i="2"/>
  <c r="K96" i="2" s="1"/>
  <c r="AV96" i="2" s="1"/>
  <c r="J89" i="2"/>
  <c r="F87" i="2"/>
  <c r="E85" i="2"/>
  <c r="J57" i="2"/>
  <c r="F55" i="2"/>
  <c r="E53" i="2"/>
  <c r="J20" i="2"/>
  <c r="E20" i="2"/>
  <c r="F90" i="2" s="1"/>
  <c r="J19" i="2"/>
  <c r="J17" i="2"/>
  <c r="E17" i="2"/>
  <c r="F89" i="2" s="1"/>
  <c r="J16" i="2"/>
  <c r="J14" i="2"/>
  <c r="J87" i="2" s="1"/>
  <c r="E7" i="2"/>
  <c r="E81" i="2" s="1"/>
  <c r="K424" i="2" l="1"/>
  <c r="AV424" i="2" s="1"/>
  <c r="K381" i="2"/>
  <c r="AV381" i="2" s="1"/>
  <c r="F58" i="2"/>
  <c r="K394" i="2"/>
  <c r="AV394" i="2" s="1"/>
  <c r="K31" i="5"/>
  <c r="K40" i="5" s="1"/>
  <c r="K62" i="5"/>
  <c r="F58" i="3"/>
  <c r="V91" i="3"/>
  <c r="Q200" i="2"/>
  <c r="I65" i="2" s="1"/>
  <c r="X200" i="2"/>
  <c r="K222" i="2"/>
  <c r="AV222" i="2" s="1"/>
  <c r="V351" i="2"/>
  <c r="X366" i="2"/>
  <c r="Q351" i="2"/>
  <c r="I69" i="2" s="1"/>
  <c r="K376" i="2"/>
  <c r="AV376" i="2" s="1"/>
  <c r="Q239" i="2"/>
  <c r="I67" i="2" s="1"/>
  <c r="X216" i="2"/>
  <c r="K231" i="2"/>
  <c r="AV231" i="2" s="1"/>
  <c r="K372" i="2"/>
  <c r="AV372" i="2" s="1"/>
  <c r="K390" i="2"/>
  <c r="AV390" i="2" s="1"/>
  <c r="Q423" i="2"/>
  <c r="I71" i="2" s="1"/>
  <c r="Q216" i="2"/>
  <c r="I66" i="2" s="1"/>
  <c r="R351" i="2"/>
  <c r="J69" i="2" s="1"/>
  <c r="F35" i="2"/>
  <c r="F38" i="2"/>
  <c r="R200" i="2"/>
  <c r="J65" i="2" s="1"/>
  <c r="R239" i="2"/>
  <c r="J67" i="2" s="1"/>
  <c r="V200" i="2"/>
  <c r="R216" i="2"/>
  <c r="J66" i="2" s="1"/>
  <c r="X351" i="2"/>
  <c r="R366" i="2"/>
  <c r="J70" i="2" s="1"/>
  <c r="V95" i="2"/>
  <c r="BB423" i="2"/>
  <c r="K423" i="2" s="1"/>
  <c r="K71" i="2" s="1"/>
  <c r="T94" i="2"/>
  <c r="T93" i="2" s="1"/>
  <c r="Q366" i="2"/>
  <c r="I70" i="2" s="1"/>
  <c r="BB239" i="2"/>
  <c r="K239" i="2" s="1"/>
  <c r="K67" i="2" s="1"/>
  <c r="X239" i="2"/>
  <c r="Q250" i="2"/>
  <c r="I68" i="2" s="1"/>
  <c r="V250" i="2"/>
  <c r="R250" i="2"/>
  <c r="J68" i="2" s="1"/>
  <c r="K367" i="2"/>
  <c r="AV367" i="2" s="1"/>
  <c r="V366" i="2"/>
  <c r="K385" i="2"/>
  <c r="AV385" i="2" s="1"/>
  <c r="F37" i="2"/>
  <c r="BB206" i="2"/>
  <c r="K217" i="2"/>
  <c r="AV217" i="2" s="1"/>
  <c r="V216" i="2"/>
  <c r="BB226" i="2"/>
  <c r="BB216" i="2" s="1"/>
  <c r="K216" i="2" s="1"/>
  <c r="K66" i="2" s="1"/>
  <c r="K235" i="2"/>
  <c r="AV235" i="2" s="1"/>
  <c r="K245" i="2"/>
  <c r="AV245" i="2" s="1"/>
  <c r="BB399" i="2"/>
  <c r="BB407" i="2"/>
  <c r="BB415" i="2"/>
  <c r="X95" i="2"/>
  <c r="F36" i="2"/>
  <c r="BB201" i="2"/>
  <c r="BB211" i="2"/>
  <c r="K35" i="2"/>
  <c r="K240" i="2"/>
  <c r="AV240" i="2" s="1"/>
  <c r="X250" i="2"/>
  <c r="BB398" i="2"/>
  <c r="BB403" i="2"/>
  <c r="BB411" i="2"/>
  <c r="BB419" i="2"/>
  <c r="K426" i="2"/>
  <c r="AV426" i="2" s="1"/>
  <c r="Q91" i="3"/>
  <c r="R96" i="3"/>
  <c r="J65" i="3" s="1"/>
  <c r="K111" i="3"/>
  <c r="AV111" i="3" s="1"/>
  <c r="F34" i="3" s="1"/>
  <c r="X91" i="3"/>
  <c r="Q96" i="3"/>
  <c r="I65" i="3" s="1"/>
  <c r="F35" i="3"/>
  <c r="F37" i="3"/>
  <c r="R91" i="3"/>
  <c r="J64" i="3" s="1"/>
  <c r="X96" i="3"/>
  <c r="T90" i="3"/>
  <c r="T89" i="3" s="1"/>
  <c r="F38" i="3"/>
  <c r="V96" i="3"/>
  <c r="V90" i="3" s="1"/>
  <c r="V89" i="3" s="1"/>
  <c r="K35" i="3"/>
  <c r="BB105" i="3"/>
  <c r="BB104" i="3" s="1"/>
  <c r="K104" i="3" s="1"/>
  <c r="K66" i="3" s="1"/>
  <c r="F36" i="3"/>
  <c r="I64" i="3"/>
  <c r="J55" i="3"/>
  <c r="BB97" i="3"/>
  <c r="BB99" i="3"/>
  <c r="E49" i="3"/>
  <c r="F57" i="3"/>
  <c r="J66" i="3"/>
  <c r="BB92" i="3"/>
  <c r="BB94" i="3"/>
  <c r="J55" i="2"/>
  <c r="BB352" i="2"/>
  <c r="BB357" i="2"/>
  <c r="BB362" i="2"/>
  <c r="E49" i="2"/>
  <c r="F57" i="2"/>
  <c r="BB96" i="2"/>
  <c r="BB101" i="2"/>
  <c r="BB106" i="2"/>
  <c r="BB111" i="2"/>
  <c r="BB116" i="2"/>
  <c r="BB121" i="2"/>
  <c r="BB126" i="2"/>
  <c r="BB131" i="2"/>
  <c r="BB136" i="2"/>
  <c r="BB141" i="2"/>
  <c r="BB146" i="2"/>
  <c r="BB151" i="2"/>
  <c r="BB156" i="2"/>
  <c r="BB160" i="2"/>
  <c r="BB164" i="2"/>
  <c r="BB169" i="2"/>
  <c r="BB174" i="2"/>
  <c r="BB179" i="2"/>
  <c r="BB184" i="2"/>
  <c r="BB188" i="2"/>
  <c r="BB192" i="2"/>
  <c r="BB196" i="2"/>
  <c r="BB251" i="2"/>
  <c r="BB256" i="2"/>
  <c r="BB261" i="2"/>
  <c r="BB266" i="2"/>
  <c r="BB271" i="2"/>
  <c r="BB275" i="2"/>
  <c r="BB279" i="2"/>
  <c r="BB283" i="2"/>
  <c r="BB288" i="2"/>
  <c r="BB293" i="2"/>
  <c r="BB298" i="2"/>
  <c r="BB302" i="2"/>
  <c r="BB306" i="2"/>
  <c r="BB311" i="2"/>
  <c r="BB315" i="2"/>
  <c r="BB319" i="2"/>
  <c r="BB323" i="2"/>
  <c r="BB328" i="2"/>
  <c r="BB333" i="2"/>
  <c r="BB338" i="2"/>
  <c r="BB342" i="2"/>
  <c r="BB346" i="2"/>
  <c r="Q90" i="3" l="1"/>
  <c r="I63" i="3" s="1"/>
  <c r="R95" i="2"/>
  <c r="J64" i="2" s="1"/>
  <c r="Q95" i="2"/>
  <c r="Q94" i="2" s="1"/>
  <c r="X94" i="2"/>
  <c r="X93" i="2" s="1"/>
  <c r="BB366" i="2"/>
  <c r="K366" i="2" s="1"/>
  <c r="K70" i="2" s="1"/>
  <c r="K34" i="2"/>
  <c r="V94" i="2"/>
  <c r="V93" i="2" s="1"/>
  <c r="F34" i="2"/>
  <c r="BB200" i="2"/>
  <c r="K200" i="2" s="1"/>
  <c r="K65" i="2" s="1"/>
  <c r="K34" i="3"/>
  <c r="R90" i="3"/>
  <c r="X90" i="3"/>
  <c r="X89" i="3" s="1"/>
  <c r="BB96" i="3"/>
  <c r="K96" i="3" s="1"/>
  <c r="K65" i="3" s="1"/>
  <c r="BB91" i="3"/>
  <c r="BB250" i="2"/>
  <c r="K250" i="2" s="1"/>
  <c r="K68" i="2" s="1"/>
  <c r="BB351" i="2"/>
  <c r="K351" i="2" s="1"/>
  <c r="K69" i="2" s="1"/>
  <c r="I64" i="2"/>
  <c r="Q89" i="3" l="1"/>
  <c r="I62" i="3" s="1"/>
  <c r="K29" i="3" s="1"/>
  <c r="R94" i="2"/>
  <c r="R93" i="2" s="1"/>
  <c r="J62" i="2" s="1"/>
  <c r="K30" i="2" s="1"/>
  <c r="BB95" i="2"/>
  <c r="K95" i="2" s="1"/>
  <c r="K64" i="2" s="1"/>
  <c r="R89" i="3"/>
  <c r="J62" i="3" s="1"/>
  <c r="K30" i="3" s="1"/>
  <c r="J63" i="3"/>
  <c r="BB90" i="3"/>
  <c r="K91" i="3"/>
  <c r="K64" i="3" s="1"/>
  <c r="Q93" i="2"/>
  <c r="I62" i="2" s="1"/>
  <c r="K29" i="2" s="1"/>
  <c r="I63" i="2"/>
  <c r="J63" i="2" l="1"/>
  <c r="BB94" i="2"/>
  <c r="BB89" i="3"/>
  <c r="K89" i="3" s="1"/>
  <c r="K90" i="3"/>
  <c r="K63" i="3" s="1"/>
  <c r="BB93" i="2"/>
  <c r="K93" i="2" s="1"/>
  <c r="K94" i="2"/>
  <c r="K63" i="2" s="1"/>
  <c r="K62" i="3" l="1"/>
  <c r="K31" i="3"/>
  <c r="K40" i="3" s="1"/>
  <c r="K62" i="2"/>
  <c r="K31" i="2"/>
  <c r="K40" i="2" s="1"/>
</calcChain>
</file>

<file path=xl/sharedStrings.xml><?xml version="1.0" encoding="utf-8"?>
<sst xmlns="http://schemas.openxmlformats.org/spreadsheetml/2006/main" count="4778" uniqueCount="705">
  <si>
    <t>List obsahuje: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</si>
  <si>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</si>
  <si>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</si>
  <si>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</si>
  <si>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</si>
  <si>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</si>
  <si>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</si>
  <si>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</si>
  <si>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v ---  níže se nacházejí doplnkové a pomocné údaje k sestavám  --- v</t>
  </si>
  <si>
    <t>False</t>
  </si>
  <si>
    <t>Stavba:</t>
  </si>
  <si>
    <t>Objekt:</t>
  </si>
  <si>
    <t>KSO:</t>
  </si>
  <si>
    <t>CC-CZ:</t>
  </si>
  <si>
    <t>Místo:</t>
  </si>
  <si>
    <t>Malšova Lhota - Hradec Králové</t>
  </si>
  <si>
    <t>Datum:</t>
  </si>
  <si>
    <t>Zadavatel:</t>
  </si>
  <si>
    <t>IČ:</t>
  </si>
  <si>
    <t>DIČ:</t>
  </si>
  <si>
    <t>Uchazeč:</t>
  </si>
  <si>
    <t>Projektant: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</si>
  <si>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</si>
  <si>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</si>
  <si>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</si>
  <si>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</si>
  <si>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</si>
  <si>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</si>
  <si>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</si>
  <si>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</si>
  <si>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</si>
  <si>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</si>
  <si>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</si>
  <si>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</si>
  <si>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</si>
  <si>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</si>
  <si>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</si>
  <si>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</si>
  <si>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</si>
  <si>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</si>
  <si>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</si>
  <si>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</si>
  <si>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</si>
  <si>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</si>
  <si>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</si>
  <si>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</si>
  <si>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</si>
  <si>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</si>
  <si>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</si>
  <si>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</si>
  <si>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</si>
  <si>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</si>
  <si>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</si>
  <si>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</si>
  <si>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</si>
  <si>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</si>
  <si>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</si>
  <si>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</si>
  <si>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</si>
  <si>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</si>
  <si>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</si>
  <si>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</si>
  <si>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</si>
  <si>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</si>
  <si>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</si>
  <si>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</si>
  <si>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</si>
  <si>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</si>
  <si>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</si>
  <si>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</si>
  <si>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</si>
  <si>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m</t>
  </si>
  <si>
    <t>CS ÚRS 2014 01</t>
  </si>
  <si>
    <t>4</t>
  </si>
  <si>
    <t>PP</t>
  </si>
  <si>
    <t>VV</t>
  </si>
  <si>
    <t>Součet</t>
  </si>
  <si>
    <t>3</t>
  </si>
  <si>
    <t>m3</t>
  </si>
  <si>
    <t>5</t>
  </si>
  <si>
    <t>6</t>
  </si>
  <si>
    <t>m2</t>
  </si>
  <si>
    <t>7</t>
  </si>
  <si>
    <t>8</t>
  </si>
  <si>
    <t>161101101</t>
  </si>
  <si>
    <t>Svislé přemístění výkopku z horniny tř. 1 až 4 hl výkopu do 2,5 m</t>
  </si>
  <si>
    <t>Svislé přemístění výkopku bez naložení do dopravní nádoby avšak s vyprázdněním dopravní nádoby na hromadu nebo do dopravního prostředku z horniny tř. 1 až 4, při hloubce výkopu přes 1 do 2,5 m</t>
  </si>
  <si>
    <t>9</t>
  </si>
  <si>
    <t>162301101</t>
  </si>
  <si>
    <t>Vodorovné přemístění do 500 m výkopku/sypaniny z horniny tř. 1 až 4</t>
  </si>
  <si>
    <t>Vodorovné přemístění výkopku nebo sypaniny po suchu na obvyklém dopravním prostředku, bez naložení výkopku, avšak se složením bez rozhrnutí z horniny tř. 1 až 4 na vzdálenost přes 50 do 500 m</t>
  </si>
  <si>
    <t>10</t>
  </si>
  <si>
    <t>162701105</t>
  </si>
  <si>
    <t>Vodorovné přemístění do 10000 m výkopku/sypaniny z horniny tř. 1 až 4</t>
  </si>
  <si>
    <t>Vodorovné přemístění výkopku nebo sypaniny po suchu na obvyklém dopravním prostředku, bez naložení výkopku, avšak se složením bez rozhrnutí z horniny tř. 1 až 4 na vzdálenost přes 9 000 do 10 000 m</t>
  </si>
  <si>
    <t>11</t>
  </si>
  <si>
    <t>167101101</t>
  </si>
  <si>
    <t>Nakládání výkopku z hornin tř. 1 až 4 do 100 m3</t>
  </si>
  <si>
    <t>Nakládání, skládání a překládání neulehlého výkopku nebo sypaniny nakládání, množství do 100 m3, z hornin tř. 1 až 4</t>
  </si>
  <si>
    <t>12</t>
  </si>
  <si>
    <t>171201201</t>
  </si>
  <si>
    <t>Uložení sypaniny na skládky</t>
  </si>
  <si>
    <t>13</t>
  </si>
  <si>
    <t>t</t>
  </si>
  <si>
    <t>14</t>
  </si>
  <si>
    <t>174101101</t>
  </si>
  <si>
    <t>Zásyp jam, šachet rýh nebo kolem objektů sypaninou se zhutněním</t>
  </si>
  <si>
    <t>Zásyp sypaninou z jakékoliv horniny s uložením výkopku ve vrstvách se zhutněním jam, šachet, rýh nebo kolem objektů v těchto vykopávkách</t>
  </si>
  <si>
    <t>15</t>
  </si>
  <si>
    <t>16</t>
  </si>
  <si>
    <t>M</t>
  </si>
  <si>
    <t>17</t>
  </si>
  <si>
    <t>Příplatek za ztížení vykopávky v blízkosti podzemního vedení</t>
  </si>
  <si>
    <t>Vodorovné konstrukce</t>
  </si>
  <si>
    <t>18</t>
  </si>
  <si>
    <t>Trubní vedení</t>
  </si>
  <si>
    <t>19</t>
  </si>
  <si>
    <t>20</t>
  </si>
  <si>
    <t>21</t>
  </si>
  <si>
    <t>998</t>
  </si>
  <si>
    <t>Přesun hmot</t>
  </si>
  <si>
    <t>22</t>
  </si>
  <si>
    <t>{2FA1F5DF-4915-4B3F-A229-78353B219F74}</t>
  </si>
  <si>
    <t>II - II ETAPA</t>
  </si>
  <si>
    <t>Soupis:</t>
  </si>
  <si>
    <t>IIb - Návrh</t>
  </si>
  <si>
    <t>822 29</t>
  </si>
  <si>
    <t>VIAPROJEKT s.r.o. Hradec Králové</t>
  </si>
  <si>
    <t>Materiál</t>
  </si>
  <si>
    <t>Montáž</t>
  </si>
  <si>
    <t>Materiál [CZK]</t>
  </si>
  <si>
    <t>Montáž [CZK]</t>
  </si>
  <si>
    <t xml:space="preserve">      13 - Zemní práce - hloubené vykopávky</t>
  </si>
  <si>
    <t xml:space="preserve">    3 - Svislé a kompletní konstrukce</t>
  </si>
  <si>
    <t xml:space="preserve">    5 - Komunikace</t>
  </si>
  <si>
    <t xml:space="preserve">    9 - Ostatní konstrukce a práce-bourání</t>
  </si>
  <si>
    <t>J. materiál
[CZK]</t>
  </si>
  <si>
    <t>J. montáž
[CZK]</t>
  </si>
  <si>
    <t>Materiál celkem [CZK]</t>
  </si>
  <si>
    <t>Montáž celkem [CZK]</t>
  </si>
  <si>
    <t>122202202</t>
  </si>
  <si>
    <t>Odkopávky a prokopávky nezapažené pro silnice objemu do 1000 m3 v hornině tř. 3</t>
  </si>
  <si>
    <t>-454038933</t>
  </si>
  <si>
    <t>Odkopávky a prokopávky nezapažené pro silnice s přemístěním výkopku v příčných profilech na vzdálenost do 15 m nebo s naložením na dopravní prostředek v hornině tř. 3 přes 100 do 1 000 m3</t>
  </si>
  <si>
    <t>výkop, viz. příloha C.1.5. a C.1.6</t>
  </si>
  <si>
    <t>175</t>
  </si>
  <si>
    <t>132201101</t>
  </si>
  <si>
    <t>Hloubení rýh š do 600 mm v hornině tř. 3 objemu do 100 m3</t>
  </si>
  <si>
    <t>778015452</t>
  </si>
  <si>
    <t>Hloubení zapažených i nezapažených rýh šířky do 600 mm s urovnáním dna do předepsaného profilu a spádu v hornině tř. 3 do 100 m3</t>
  </si>
  <si>
    <t>sondy, viz. příloha C.1.5 a C.1.6.</t>
  </si>
  <si>
    <t>132201202</t>
  </si>
  <si>
    <t>Hloubení rýh š do 2000 mm v hornině tř. 3 objemu do 1000 m3</t>
  </si>
  <si>
    <t>-900234213</t>
  </si>
  <si>
    <t>Hloubení zapažených i nezapažených rýh šířky přes 600 do 2 000 mm s urovnáním dna do předepsaného profilu a spádu v hornině tř. 3 přes 100 do 1 000 m3</t>
  </si>
  <si>
    <t>kabelové žlaby 20/20 se zákrytem , viz. příloha c.1..2</t>
  </si>
  <si>
    <t>(6,5+6,5)*1*1</t>
  </si>
  <si>
    <t>151201101</t>
  </si>
  <si>
    <t>Zřízení zátažného pažení a rozepření stěn rýh hl do 2 m</t>
  </si>
  <si>
    <t>326483686</t>
  </si>
  <si>
    <t>Zřízení pažení a rozepření stěn rýh pro podzemní vedení pro všechny šířky rýhy zátažné, hloubky do 2 m</t>
  </si>
  <si>
    <t>kabelové žlaby 20/20 se zákrytem, viz. příloha C.1.2.</t>
  </si>
  <si>
    <t>(6,5+6,5)*1*2</t>
  </si>
  <si>
    <t>151201111</t>
  </si>
  <si>
    <t>Odstranění zátažného pažení a rozepření stěn rýh hl do 2 m</t>
  </si>
  <si>
    <t>-1617976335</t>
  </si>
  <si>
    <t>Odstranění pažení a rozepření stěn rýh pro podzemní vedení s uložením materiálu na vzdálenost do 3 m od kraje výkopu zátažné, hloubky do 2 m</t>
  </si>
  <si>
    <t>(6,5+6,5)*2*1</t>
  </si>
  <si>
    <t>770521221</t>
  </si>
  <si>
    <t>1737227036</t>
  </si>
  <si>
    <t>ornice pro humusování z meziskládky, viz. příloha C.1.2 a C.1.3.</t>
  </si>
  <si>
    <t>(11+2+5+2+3+2)*0,15</t>
  </si>
  <si>
    <t>1502160486</t>
  </si>
  <si>
    <t>výkop, viz. příloha C.1.5 a C.1.6.</t>
  </si>
  <si>
    <t>349205102</t>
  </si>
  <si>
    <t>kabelové žlaby 20/20 se zákrytem, viz. příloha c.1.2</t>
  </si>
  <si>
    <t>(6,5+6,5)*0,46*0,46</t>
  </si>
  <si>
    <t>411415734</t>
  </si>
  <si>
    <t>ornice pro ohumusování, viz. příloha C.1.2. a C.1.3.</t>
  </si>
  <si>
    <t>-2015113974</t>
  </si>
  <si>
    <t>výkop. viz. příloha C.1.5. a C.1.6.</t>
  </si>
  <si>
    <t>849755193</t>
  </si>
  <si>
    <t>171211</t>
  </si>
  <si>
    <t>poplatek za uložení zeminy na skládku</t>
  </si>
  <si>
    <t>2061406050</t>
  </si>
  <si>
    <t>171212</t>
  </si>
  <si>
    <t>1302139993</t>
  </si>
  <si>
    <t>kabelové žlaby 20/20 se zákrytem , viz. příloha C.1.2.</t>
  </si>
  <si>
    <t>1825417485</t>
  </si>
  <si>
    <t>(13*1*1)-(13*0,46*0,46)</t>
  </si>
  <si>
    <t>181301102</t>
  </si>
  <si>
    <t>Rozprostření ornice tl vrstvy do 150 mm pl do 500 m2 v rovině nebo ve svahu do 1:5</t>
  </si>
  <si>
    <t>-1857842185</t>
  </si>
  <si>
    <t>Rozprostření a urovnání ornice v rovině nebo ve svahu sklonu do 1:5 při souvislé ploše do 500 m2, tl. vrstvy přes 100 do 150 mm</t>
  </si>
  <si>
    <t>viz. příloha C.1.2. a C.1.3.</t>
  </si>
  <si>
    <t>11+2+5+2+3+2</t>
  </si>
  <si>
    <t>181951101</t>
  </si>
  <si>
    <t>Úprava pláně v hornině tř. 1 až 4 bez zhutnění</t>
  </si>
  <si>
    <t>818959015</t>
  </si>
  <si>
    <t>Úprava pláně vyrovnáním výškových rozdílů v hornině tř. 1 až 4 bez zhutnění</t>
  </si>
  <si>
    <t>pod ohumusováním, viz. přílha C.1.2. a C.1.3</t>
  </si>
  <si>
    <t>181951102</t>
  </si>
  <si>
    <t>Úprava pláně v hornině tř. 1 až 4 se zhutněním</t>
  </si>
  <si>
    <t>-1970090333</t>
  </si>
  <si>
    <t>Úprava pláně vyrovnáním výškových rozdílů v hornině tř. 1 až 4 se zhutněním</t>
  </si>
  <si>
    <t>pod zpevněnými plochami, viz. příloha C.1.2. a C.1.3.</t>
  </si>
  <si>
    <t>(66+6)+(330+11+6)+(112+13+9)</t>
  </si>
  <si>
    <t>18196</t>
  </si>
  <si>
    <t>Úprava podloží -štěrkodrtí ŠD fr.0-63 v tl. 300mm</t>
  </si>
  <si>
    <t>1287894504</t>
  </si>
  <si>
    <t>vjezdy,výkopy jsou zahrnuty do zemních prací (výkop), viz. příloha C.1.3 a C.1.5.</t>
  </si>
  <si>
    <t>(66+6)*0,3</t>
  </si>
  <si>
    <t>181962</t>
  </si>
  <si>
    <t>Úprava podloží-tkaná geotextíliue s tahovou pevností 60kN/m</t>
  </si>
  <si>
    <t>1599006349</t>
  </si>
  <si>
    <t>vjezdy, výměra bez přesahů. viz. příloha C.1.3. a C.1.5.</t>
  </si>
  <si>
    <t>66+6</t>
  </si>
  <si>
    <t>1819611</t>
  </si>
  <si>
    <t>Úprava popdloží-pokládka geotextílie</t>
  </si>
  <si>
    <t>1553038256</t>
  </si>
  <si>
    <t>vjezdy, výměra bez přesahů, viz. příloha C.1.3. a C.1.5.</t>
  </si>
  <si>
    <t>18197</t>
  </si>
  <si>
    <t>Úprava podloží štěrkodrtí ŠD fr. 0-63 v tl. 150mm</t>
  </si>
  <si>
    <t>319804637</t>
  </si>
  <si>
    <t>chodník, výkopu jsou zahrnuty do zemních pracé (výkop),viz. příloha C.1.3 a C.1.5</t>
  </si>
  <si>
    <t>(330+11+6)*0,15</t>
  </si>
  <si>
    <t>Zemní práce - hloubené vykopávky</t>
  </si>
  <si>
    <t>23</t>
  </si>
  <si>
    <t>130001101</t>
  </si>
  <si>
    <t>-192675274</t>
  </si>
  <si>
    <t>Příplatek k cenám hloubených vykopávek za ztížení vykopávky v blízkosti podzemního vedení nebo výbušnin pro jakoukoliv třídu horniny</t>
  </si>
  <si>
    <t>výkop,20% z celkové kubatury, viz. příloha C.1.5. a C.1.6.</t>
  </si>
  <si>
    <t>175*0,2</t>
  </si>
  <si>
    <t>24</t>
  </si>
  <si>
    <t>1957236942</t>
  </si>
  <si>
    <t>25</t>
  </si>
  <si>
    <t>-1570738780</t>
  </si>
  <si>
    <t>Svislé a kompletní konstrukce</t>
  </si>
  <si>
    <t>26</t>
  </si>
  <si>
    <t>339921131</t>
  </si>
  <si>
    <t>Osazování betonových palisád do betonového základu v řadě výšky prvku do 0,5 m</t>
  </si>
  <si>
    <t>1419904585</t>
  </si>
  <si>
    <t>Osazování palisád betonových v řadě se zabetonováním výšky palisády do 500 mm</t>
  </si>
  <si>
    <t>viz. příloha C.1.2., C.1.3. a C.1.5.</t>
  </si>
  <si>
    <t>(12+17)*0,18</t>
  </si>
  <si>
    <t>27</t>
  </si>
  <si>
    <t>339928</t>
  </si>
  <si>
    <t>betonové palisády 180/120/400, barva přírodní</t>
  </si>
  <si>
    <t>kus</t>
  </si>
  <si>
    <t>1694362569</t>
  </si>
  <si>
    <t>+ztratné 2%, viz. příloha C.1.2, C.1.3. a C.1.5.</t>
  </si>
  <si>
    <t>(12+17)*1,02</t>
  </si>
  <si>
    <t>28</t>
  </si>
  <si>
    <t>339921132</t>
  </si>
  <si>
    <t>Osazování betonových palisád do betonového základu v řadě výšky prvku přes 0,5 do 1 m</t>
  </si>
  <si>
    <t>568780122</t>
  </si>
  <si>
    <t>Osazování palisád betonových v řadě se zabetonováním výšky palisády přes 500 do 1000 mm</t>
  </si>
  <si>
    <t>viz. příloha C.1.2, C.1.3. a C.1.5.</t>
  </si>
  <si>
    <t>(38*0,18)+(66*0,18)</t>
  </si>
  <si>
    <t>29</t>
  </si>
  <si>
    <t>339929</t>
  </si>
  <si>
    <t>betonové palisády 180/120/600, barva přírodní</t>
  </si>
  <si>
    <t>-62374922</t>
  </si>
  <si>
    <t>+ztratné 2%, viz. přílohq C.1.2., C.1.2.3 a C.1.5.</t>
  </si>
  <si>
    <t>(20+18)*1,02</t>
  </si>
  <si>
    <t>30</t>
  </si>
  <si>
    <t>3399291</t>
  </si>
  <si>
    <t>betonové palisády 180/120/800, barva přírodní</t>
  </si>
  <si>
    <t>-72175748</t>
  </si>
  <si>
    <t>+ztratné2%, viz. příloha C.1.2., C.1.3. a C.1.5.</t>
  </si>
  <si>
    <t>(66*1,02)</t>
  </si>
  <si>
    <t>31</t>
  </si>
  <si>
    <t>452311121</t>
  </si>
  <si>
    <t>Podkladní desky z betonu prostého tř. C 8/10 otevřený výkop</t>
  </si>
  <si>
    <t>-1168568883</t>
  </si>
  <si>
    <t>Podkladní a zajišťovací konstrukce z betonu prostého v otevřeném výkopu desky pod potrubí, stoky a drobné objekty z betonu tř. C 8/10</t>
  </si>
  <si>
    <t>kabelové žlaby 20/20 se zákrytem, viz. příloha C.1.2</t>
  </si>
  <si>
    <t>(6,5+6,5)*0,1*0,46</t>
  </si>
  <si>
    <t>32</t>
  </si>
  <si>
    <t>452351101</t>
  </si>
  <si>
    <t>Bednění podkladních desek nebo bloků nebo sedlového lože otevřený výkop</t>
  </si>
  <si>
    <t>-844009285</t>
  </si>
  <si>
    <t>Bednění podkladních a zajišťovacích konstrukcí v otevřeném výkopu desek nebo sedlových loží pod potrubí, stoky a drobné objekty</t>
  </si>
  <si>
    <t>(6,5+6,5)*0,1*2</t>
  </si>
  <si>
    <t>Komunikace</t>
  </si>
  <si>
    <t>33</t>
  </si>
  <si>
    <t>564861111</t>
  </si>
  <si>
    <t>Podklad ze štěrkodrtě ŠD tl 200 mm</t>
  </si>
  <si>
    <t>-2012193739</t>
  </si>
  <si>
    <t>Podklad ze štěrkodrti ŠD s rozprostřením a zhutněním, po zhutnění tl. 200 mm</t>
  </si>
  <si>
    <t>chodník, stezka-kryt živice,viz. příloha C.1.2. a C.1.3.</t>
  </si>
  <si>
    <t>(4+5+6+8+8+71+10)+(1+1+1+2+5+3)+9</t>
  </si>
  <si>
    <t>34</t>
  </si>
  <si>
    <t>564871111</t>
  </si>
  <si>
    <t>Podklad ze štěrkodrtě ŠD tl 250 mm</t>
  </si>
  <si>
    <t>1435140356</t>
  </si>
  <si>
    <t>Podklad ze štěrkodrti ŠD s rozprostřením a zhutněním, po zhutnění tl. 250 mm</t>
  </si>
  <si>
    <t>vjezd-kryt dlažba, viz. příloha C.1.2 a C.1.3.</t>
  </si>
  <si>
    <t>(26+19+21)+(2+2+2)</t>
  </si>
  <si>
    <t>35</t>
  </si>
  <si>
    <t>742555864</t>
  </si>
  <si>
    <t>chodník-kryt dlažba. viz. příloha C.1.2. a C.1.3.</t>
  </si>
  <si>
    <t>(35+139+24+80+16+36)+(5+3+2+1)+6</t>
  </si>
  <si>
    <t>36</t>
  </si>
  <si>
    <t>564911411</t>
  </si>
  <si>
    <t>Podklad z asfaltového recyklátu tl 50 mm</t>
  </si>
  <si>
    <t>1344087950</t>
  </si>
  <si>
    <t>Podklad nebo podsyp z asfaltového recyklátu s rozprostřením a zhutněním, po zhutnění tl. 50 mm</t>
  </si>
  <si>
    <t>chodník, stezka -kryt řivice, viz. příloha C.1.2. a C.1.3.</t>
  </si>
  <si>
    <t>(4+5+6+8+8+71+10)</t>
  </si>
  <si>
    <t>37</t>
  </si>
  <si>
    <t>56492</t>
  </si>
  <si>
    <t>Kačírek fr.16-32 v tl. 20 cm</t>
  </si>
  <si>
    <t>711771395</t>
  </si>
  <si>
    <t>viz. příloha C.1.2.</t>
  </si>
  <si>
    <t>11+21+15+7</t>
  </si>
  <si>
    <t>38</t>
  </si>
  <si>
    <t>564921</t>
  </si>
  <si>
    <t>Kačírek-pokládka geotextílie</t>
  </si>
  <si>
    <t>-563517827</t>
  </si>
  <si>
    <t>72</t>
  </si>
  <si>
    <t>39</t>
  </si>
  <si>
    <t>564922</t>
  </si>
  <si>
    <t>Kačírek - tkaná geotextílie s tahovou pevností 15kn/m</t>
  </si>
  <si>
    <t>697497868</t>
  </si>
  <si>
    <t>40</t>
  </si>
  <si>
    <t>573211111</t>
  </si>
  <si>
    <t>Postřik živičný spojovací z asfaltu v množství do 0,70 kg/m2</t>
  </si>
  <si>
    <t>-146753815</t>
  </si>
  <si>
    <t>Postřik živičný spojovací bez posypu kamenivem z asfaltu silničního, v množství od 0,50 do 0,70 kg/m2</t>
  </si>
  <si>
    <t>chodník,stezka-kryt živice, viz. příloha C.1.2. C.1.3.</t>
  </si>
  <si>
    <t>4+5+6+8+8+71+10</t>
  </si>
  <si>
    <t>41</t>
  </si>
  <si>
    <t>577143111</t>
  </si>
  <si>
    <t>Asfaltový beton vrstva obrusná ACO 8 (ABJ) tl 50 mm š do 3 m z nemodifikovaného asfaltu</t>
  </si>
  <si>
    <t>895066094</t>
  </si>
  <si>
    <t>Asfaltový beton vrstva obrusná ACO 8 (ABJ) s rozprostřením a se zhutněním z nemodifikovaného asfaltu v pruhu šířky do 3 m, po zhutnění tl. 50 mm</t>
  </si>
  <si>
    <t>chodník, stezka-kryt živice, viz. příloha C.1.2. a C.1.3.</t>
  </si>
  <si>
    <t>42</t>
  </si>
  <si>
    <t>596211120</t>
  </si>
  <si>
    <t>Kladení zámkové dlažby komunikací pro pěší tl 60 mm skupiny B pl do 50 m2</t>
  </si>
  <si>
    <t>-37545238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</si>
  <si>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</si>
  <si>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chodník, stezka-kryt živice-varovné a signální pásy+bezpečnostní odstup, viz. příloha C.1.2. a C.1.3</t>
  </si>
  <si>
    <t>(1+1+1+2+5+3)+9</t>
  </si>
  <si>
    <t>43</t>
  </si>
  <si>
    <t>596214</t>
  </si>
  <si>
    <t>reliéfní betonová dlažba pro nevidomé 200/100/60, barva čerevná</t>
  </si>
  <si>
    <t>-777213491</t>
  </si>
  <si>
    <t>varvné a signální pásy u chodníku, stezky-kryt živice+ztratné3%, viz. příloha C.1.2. C.1.3.</t>
  </si>
  <si>
    <t>(1+1+1+2+5+3)*1,03</t>
  </si>
  <si>
    <t>44</t>
  </si>
  <si>
    <t>5962141</t>
  </si>
  <si>
    <t>betonová dlažba 100/100/60, barva žlutá, povrch standard</t>
  </si>
  <si>
    <t>-613929899</t>
  </si>
  <si>
    <t>bezpečnostní odstupu chodníku, stezky-kryt živice+ztratné 3%, viz. příloha C.1.2. a C.1.3.</t>
  </si>
  <si>
    <t>9*1,03</t>
  </si>
  <si>
    <t>45</t>
  </si>
  <si>
    <t>596211123</t>
  </si>
  <si>
    <t>Kladení zámkové dlažby komunikací pro pěší tl 60 mm skupiny B pl přes 300 m2</t>
  </si>
  <si>
    <t>-732003199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</si>
  <si>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</si>
  <si>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chodník-kryt dlažba , viz. příloha C.1.2. a C.1.3.</t>
  </si>
  <si>
    <t>(35+139+24+80+16+36)+(5+3+1+2)+6</t>
  </si>
  <si>
    <t>46</t>
  </si>
  <si>
    <t>596216</t>
  </si>
  <si>
    <t>betonová dlažba 200/100/60, barva přírodní, povrch standard</t>
  </si>
  <si>
    <t>-1630354059</t>
  </si>
  <si>
    <t>chodník -kryt dlažba+ztratné 1% , viz. příloha C.1.2. a C.1.3.</t>
  </si>
  <si>
    <t>(35+139+24+80+16+36)*1,01</t>
  </si>
  <si>
    <t>47</t>
  </si>
  <si>
    <t>5962161</t>
  </si>
  <si>
    <t>reliéfní betonová dlažba pro nevidomé 200/100/60, barva červená</t>
  </si>
  <si>
    <t>-1966309740</t>
  </si>
  <si>
    <t>chodník-kryt dlažba varovný a signální pásy+ztratné 3%, viz. příloha C.1.2. a C.1.3.</t>
  </si>
  <si>
    <t>(5+3+2+1)*1,03</t>
  </si>
  <si>
    <t>48</t>
  </si>
  <si>
    <t>5962162</t>
  </si>
  <si>
    <t>betonová dlažba 100/100/60, barva žlutá</t>
  </si>
  <si>
    <t>-1618722232</t>
  </si>
  <si>
    <t>chodník-kryt dlažba bezpečnstní odstup+ztratné3%, viz. příloha C.1.2. a C.1.3.</t>
  </si>
  <si>
    <t>(6*1,03)</t>
  </si>
  <si>
    <t>49</t>
  </si>
  <si>
    <t>596211124</t>
  </si>
  <si>
    <t>Příplatek za kombinaci dvou barev u kladení betonových dlažeb komunikací pro pěší tl 60 mm skupiny B</t>
  </si>
  <si>
    <t>-833519024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</si>
  <si>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</si>
  <si>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chodník,stezka-kryt živice-varovné a signální pásy a bezpečnstní odsrup, viz. příloha C.1.2. a C.1.3.</t>
  </si>
  <si>
    <t>50</t>
  </si>
  <si>
    <t>596211125</t>
  </si>
  <si>
    <t>Příplatek za kombinaci více než dvou barev u kladení betonových dlažeb pro pěší tl 60 mm skupiny B</t>
  </si>
  <si>
    <t>-1804459303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</si>
  <si>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více než dvou barev</t>
  </si>
  <si>
    <t>chodník -kryt dlažba, viz. příloha C.1.2 a C.1.3.</t>
  </si>
  <si>
    <t>51</t>
  </si>
  <si>
    <t>596211221</t>
  </si>
  <si>
    <t>Kladení zámkové dlažby komunikací pro pěší tl 80 mm skupiny B pl do 100 m2</t>
  </si>
  <si>
    <t>154393885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</si>
  <si>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50 do 100 m2</t>
  </si>
  <si>
    <t>vjezdy-kryt dlažba. viz. příloha C.1.2. a C.1.3.</t>
  </si>
  <si>
    <t>(26++19+21)+(2+2+2)</t>
  </si>
  <si>
    <t>52</t>
  </si>
  <si>
    <t>596212</t>
  </si>
  <si>
    <t>betonová dlažba 200/100/80, barva přírodní, povrch standard</t>
  </si>
  <si>
    <t>1614836982</t>
  </si>
  <si>
    <t>vjezdy-kryt dlažba + ztratné3%, viz. příloha C.1.2. a C.1.3.</t>
  </si>
  <si>
    <t>(26+19+21)*1,03</t>
  </si>
  <si>
    <t>53</t>
  </si>
  <si>
    <t>5962121</t>
  </si>
  <si>
    <t>reliéfní betonová dlažba pro nevidomé 200/100/80, barva červená</t>
  </si>
  <si>
    <t>-135065213</t>
  </si>
  <si>
    <t>varovný pás+ztratné3%, viz. příloha C.1.2. a C.1.3.</t>
  </si>
  <si>
    <t>(2+2+2)*1,03</t>
  </si>
  <si>
    <t>54</t>
  </si>
  <si>
    <t>596211224</t>
  </si>
  <si>
    <t>Příplatek za kombinaci dvou barev u kladení betonových dlažeb komunikací pro pěší tl 80 mm skupiny B</t>
  </si>
  <si>
    <t>709741780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</si>
  <si>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Příplatek k cenám za dlažbu z prvků dvou barev</t>
  </si>
  <si>
    <t>55</t>
  </si>
  <si>
    <t>899623131</t>
  </si>
  <si>
    <t>Obetonování potrubí nebo zdiva stok betonem prostým tř. C 8/10 otevřený výkop</t>
  </si>
  <si>
    <t>-113051524</t>
  </si>
  <si>
    <t>Obetonování potrubí nebo zdiva stok betonem prostým v otevřeném výkopu, beton tř. C 8/10</t>
  </si>
  <si>
    <t>kabelové žlaby20/20se zákrytem , viz. příloha C.1.2</t>
  </si>
  <si>
    <t>(13*0,46*0,36)-(0,2*0,2*13)</t>
  </si>
  <si>
    <t>56</t>
  </si>
  <si>
    <t>899643111</t>
  </si>
  <si>
    <t>Bednění pro obetonování potrubí otevřený výkop</t>
  </si>
  <si>
    <t>-773886673</t>
  </si>
  <si>
    <t>Bednění pro obetonování potrubí v otevřeném výkopu</t>
  </si>
  <si>
    <t>(6,5+6,5)*0,36*2</t>
  </si>
  <si>
    <t>57</t>
  </si>
  <si>
    <t>89965</t>
  </si>
  <si>
    <t>Montáž+dodávka kabelového žlaby</t>
  </si>
  <si>
    <t>-1771459295</t>
  </si>
  <si>
    <t>kabelové žlaby20/20 se zákrytem , viz. příloha C.1.2.</t>
  </si>
  <si>
    <t>6,5+6,5</t>
  </si>
  <si>
    <t>Ostatní konstrukce a práce-bourání</t>
  </si>
  <si>
    <t>58</t>
  </si>
  <si>
    <t>916331112</t>
  </si>
  <si>
    <t>Osazení zahradního obrubníku betonového do lože z betonu s boční opěrou</t>
  </si>
  <si>
    <t>-805395252</t>
  </si>
  <si>
    <t>Osazení zahradního obrubníku betonového s ložem tl. od 50 do 100 mm z betonu prostého tř. C 12/15 s boční opěrou z betonu prostého tř. C 12/15</t>
  </si>
  <si>
    <t>obruba š. 8, viz. příloha C.1.2., C.1.3. a C.1.5.</t>
  </si>
  <si>
    <t>35+45</t>
  </si>
  <si>
    <t>59</t>
  </si>
  <si>
    <t>916332</t>
  </si>
  <si>
    <t>obrubník betonový 250/500/80, barva přírodní</t>
  </si>
  <si>
    <t>564064312</t>
  </si>
  <si>
    <t>+ztratné 2%, viz. příloha C.1.2., C.1.3. a C.1.5.</t>
  </si>
  <si>
    <t>(35+45)*2*1,02</t>
  </si>
  <si>
    <t>60</t>
  </si>
  <si>
    <t>149074534</t>
  </si>
  <si>
    <t>obruba š.5cm, viz. příloha C.1.2, c.1.3.a C.1.5.</t>
  </si>
  <si>
    <t>(19+291+12)</t>
  </si>
  <si>
    <t>61</t>
  </si>
  <si>
    <t>916333</t>
  </si>
  <si>
    <t>obrubník betonový 200/500/50, barva přírodní</t>
  </si>
  <si>
    <t>770865556</t>
  </si>
  <si>
    <t>(19+291+12)*2*1,02</t>
  </si>
  <si>
    <t>62</t>
  </si>
  <si>
    <t>916991121</t>
  </si>
  <si>
    <t>Lože pod obrubníky, krajníky nebo obruby z dlažebních kostek z betonu prostého</t>
  </si>
  <si>
    <t>-311730343</t>
  </si>
  <si>
    <t>Lože pod obrubníky, krajníky nebo obruby z dlažebních kostek z betonu prostého tř. C 12/15</t>
  </si>
  <si>
    <t>odhad, pod obrubníky a palisády</t>
  </si>
  <si>
    <t>63</t>
  </si>
  <si>
    <t>917</t>
  </si>
  <si>
    <t>Osazení nopové fólie</t>
  </si>
  <si>
    <t>1079572865</t>
  </si>
  <si>
    <t>viz. příloha C.1.3.</t>
  </si>
  <si>
    <t>64</t>
  </si>
  <si>
    <t>9171</t>
  </si>
  <si>
    <t>Nopová fólie</t>
  </si>
  <si>
    <t>-1854965147</t>
  </si>
  <si>
    <t>65</t>
  </si>
  <si>
    <t>918</t>
  </si>
  <si>
    <t>Vyvolané přeložky inženýrských sítí</t>
  </si>
  <si>
    <t>-867577559</t>
  </si>
  <si>
    <t>66</t>
  </si>
  <si>
    <t>919</t>
  </si>
  <si>
    <t>Osazení čekárny 3,15x1,2</t>
  </si>
  <si>
    <t>1320737604</t>
  </si>
  <si>
    <t>osazení+bet. základ+zemní práce+odvoz+poplatek,viz. příloha C.1.2.</t>
  </si>
  <si>
    <t>67</t>
  </si>
  <si>
    <t>9191</t>
  </si>
  <si>
    <t>nová průchozí čekárna 3,15x1,2</t>
  </si>
  <si>
    <t>1287989028</t>
  </si>
  <si>
    <t>68</t>
  </si>
  <si>
    <t>920</t>
  </si>
  <si>
    <t>osazení čekárny 4,2x1,85</t>
  </si>
  <si>
    <t>1167789295</t>
  </si>
  <si>
    <t>osazení+bet. základ+zemní práce+odvoz+poplatek, viz. příloha C.1.2.</t>
  </si>
  <si>
    <t>69</t>
  </si>
  <si>
    <t>9201</t>
  </si>
  <si>
    <t>nová průchozí čekárna 4,2x1,85</t>
  </si>
  <si>
    <t>-1447744161</t>
  </si>
  <si>
    <t>70</t>
  </si>
  <si>
    <t>921</t>
  </si>
  <si>
    <t>Přemístění stávajícího označníku zastávky MHD</t>
  </si>
  <si>
    <t>1040369809</t>
  </si>
  <si>
    <t>odstranění+osazení+bet. základ+zemní práce+odvoz+poplatek,viz. příloha C.1.2.</t>
  </si>
  <si>
    <t>71</t>
  </si>
  <si>
    <t>922</t>
  </si>
  <si>
    <t>Úprava styčné spáry</t>
  </si>
  <si>
    <t>-1847127533</t>
  </si>
  <si>
    <t>zaříznutí, odfrézování2x2cm, vyčištění, zalití modifikovaným asfaltovým plombovacím tmelem</t>
  </si>
  <si>
    <t>19,5</t>
  </si>
  <si>
    <t>998223011</t>
  </si>
  <si>
    <t>Přesun hmot pro pozemní komunikace s krytem dlážděným-(předběžný odhad)</t>
  </si>
  <si>
    <t>-379938339</t>
  </si>
  <si>
    <t>Přesun hmot pro pozemní komunikace s krytem dlážděným dopravní vzdálenost do 200 m jakékoliv délky objektu</t>
  </si>
  <si>
    <t>73</t>
  </si>
  <si>
    <t>998223091</t>
  </si>
  <si>
    <t>Příplatek k přesunu hmot pro pozemní komunikace s krytem dlážděným  přesun do 1000 m-(předběžný odhad)</t>
  </si>
  <si>
    <t>770234187</t>
  </si>
  <si>
    <t>Přesun hmot pro pozemní komunikace s krytem dlážděným Příplatek k ceně za zvětšený přesun přes vymezenou největší dopravní vzdálenost do 1000 m</t>
  </si>
  <si>
    <t>{684A4197-2EA6-4A74-8088-2B3394C1D756}</t>
  </si>
  <si>
    <t>IIc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</si>
  <si>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</si>
  <si>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</si>
  <si>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</si>
  <si>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</si>
  <si>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</si>
  <si>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</si>
  <si>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</si>
  <si>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</si>
  <si>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</si>
  <si>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</si>
  <si>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</si>
  <si>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Kpl.</t>
  </si>
  <si>
    <t>1024</t>
  </si>
  <si>
    <t>4745259</t>
  </si>
  <si>
    <t>Průzkumné, geodetické a projektové práce geodetické práce při provádění stavby</t>
  </si>
  <si>
    <t>013254000</t>
  </si>
  <si>
    <t>Dokumentace skutečného provedení stavby</t>
  </si>
  <si>
    <t>1024915528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</si>
  <si>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</si>
  <si>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</si>
  <si>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</si>
  <si>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</si>
  <si>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23930318</t>
  </si>
  <si>
    <t>Základní rozdělení průvodních činností a nákladů zařízení staveniště</t>
  </si>
  <si>
    <t>034002000</t>
  </si>
  <si>
    <t>Zabezpečení staveniště</t>
  </si>
  <si>
    <t>-1771499373</t>
  </si>
  <si>
    <t>Hlavní tituly průvodních činností a nákladů zařízení staveniště zabezpečení staveniště</t>
  </si>
  <si>
    <t>zabezpečení staveniště v souladu s nařízením vlády 591/2006 Sb.</t>
  </si>
  <si>
    <t>VRN7</t>
  </si>
  <si>
    <t>Provozní vlivy</t>
  </si>
  <si>
    <t>072002000</t>
  </si>
  <si>
    <t>Silniční provoz</t>
  </si>
  <si>
    <t>634170264</t>
  </si>
  <si>
    <t>Hlavní tituly průvodních činností a nákladů provozní vlivy silniční provoz</t>
  </si>
  <si>
    <t>dopravní značení</t>
  </si>
  <si>
    <t>VRN9</t>
  </si>
  <si>
    <t>Ostatní náklady</t>
  </si>
  <si>
    <t>091504000</t>
  </si>
  <si>
    <t>Náklady související s publikační činností</t>
  </si>
  <si>
    <t>Kpl</t>
  </si>
  <si>
    <t>-1727674595</t>
  </si>
  <si>
    <t>Ostatní náklady související s objektem náklady související s publikační činností</t>
  </si>
  <si>
    <t>{91611D46-D376-42F3-B849-2995EF1E49EE}</t>
  </si>
  <si>
    <t>IIa - Příprava území</t>
  </si>
  <si>
    <t xml:space="preserve">    997 - Přesun sutě</t>
  </si>
  <si>
    <t>113106123</t>
  </si>
  <si>
    <t>Rozebrání dlažeb komunikací pro pěší ze zámkových dlaždic</t>
  </si>
  <si>
    <t>1657353896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</si>
  <si>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</si>
  <si>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varovný a signální pás, viz. příloha C.1.2.</t>
  </si>
  <si>
    <t>1+1+1+1+3+4</t>
  </si>
  <si>
    <t>113106241</t>
  </si>
  <si>
    <t>Rozebrání vozovek ze silničních dílců</t>
  </si>
  <si>
    <t>716600276</t>
  </si>
  <si>
    <t>Rozebrání dlažeb a dílců komunikací pro pěší, vozovek a ploch s přemístěním hmot na skládku na vzdálenost do 3 m nebo s naložením na dopravní prostředek vozovek a ploch, s jakoukoliv výplní spár ze silničních dílců v jakékoliv ploše a jakýchkoliv rozměrů se spárami zalitými živicí nebo cementovou maltou, kladených do lože z kameniva nebo živice</t>
  </si>
  <si>
    <t>zpevněná plocha -kryt panely 1x0,5, viz. příloha C.1.2</t>
  </si>
  <si>
    <t>1752276141</t>
  </si>
  <si>
    <t>zpevněná plocha-kryt panely 3x1, viz. příloha C.1..2</t>
  </si>
  <si>
    <t>113107112</t>
  </si>
  <si>
    <t>Odstranění podkladu pl do 50 m2 z kameniva těženého tl 200 mm</t>
  </si>
  <si>
    <t>-1979580582</t>
  </si>
  <si>
    <t>Odstranění podkladů nebo krytů s přemístěním hmot na skládku na vzdálenost do 3 m nebo s naložením na dopravní prostředek v ploše jednotlivě do 50 m2 z kameniva těženého, o tl. vrstvy přes 100 do 200 mm</t>
  </si>
  <si>
    <t>113107122</t>
  </si>
  <si>
    <t>Odstranění podkladu pl do 50 m2 z kameniva drceného tl 200 mm</t>
  </si>
  <si>
    <t>464354067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</si>
  <si>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</si>
  <si>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zpevněná plocha-kryt živice, viz. příloha C.1.2.</t>
  </si>
  <si>
    <t>-167741633</t>
  </si>
  <si>
    <t>zpevněná plocha -kryt panely1x0,5, viz. příloha C.1.2.</t>
  </si>
  <si>
    <t>914731226</t>
  </si>
  <si>
    <t>zpevněná plcha-kryt panely 3x1, viz. příloha C.1.2.</t>
  </si>
  <si>
    <t>113107141</t>
  </si>
  <si>
    <t>Odstranění podkladu pl do 50 m2 živičných tl 50 mm</t>
  </si>
  <si>
    <t>1359964899</t>
  </si>
  <si>
    <t>Odstranění podkladů nebo krytů s přemístěním hmot na skládku na vzdálenost do 3 m nebo s naložením na dopravní prostředek v ploše jednotlivě do 50 m2 živičných, o tl. vrstvy do 50 mm</t>
  </si>
  <si>
    <t>zpevněná plocha -kryt živice, viz. příloha C.1.2</t>
  </si>
  <si>
    <t>113107162</t>
  </si>
  <si>
    <t>Odstranění podkladu pl přes 50 do 200 m2 z kameniva drceného tl 200 mm</t>
  </si>
  <si>
    <t>-1648909068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</si>
  <si>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</si>
  <si>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chodník, stezka a nástupiště-kryt živice, viz. příloha C.1.2</t>
  </si>
  <si>
    <t>5+6+6+7+15+69+9</t>
  </si>
  <si>
    <t>113107170</t>
  </si>
  <si>
    <t>Odstranění podkladu pl přes 50 m2 do 200 m2 z betonu prostého tl 100 mm</t>
  </si>
  <si>
    <t>1297122467</t>
  </si>
  <si>
    <t>Odstranění podkladů nebo krytů s přemístěním hmot na skládku na vzdálenost do 20 m nebo s naložením na dopravní prostředek v ploše jednotlivě přes 50 m2 do 200 m2 z betonu prostého, o tl. vrstvy do 100 mm</t>
  </si>
  <si>
    <t>chodník, stezka a nástupiště-kryt živice, viz. příloha C.1.2.</t>
  </si>
  <si>
    <t>113107181</t>
  </si>
  <si>
    <t>Odstranění podkladu pl přes 50 do 200 m2 živičných tl 50 mm</t>
  </si>
  <si>
    <t>508432527</t>
  </si>
  <si>
    <t>Odstranění podkladů nebo krytů s přemístěním hmot na skládku na vzdálenost do 20 m nebo s naložením na dopravní prostředek v ploše jednotlivě přes 50 m2 do 200 m2 živičných, o tl. vrstvy do 50 mm</t>
  </si>
  <si>
    <t>chodník, stezka a nástupiště,-kryt živice, viz. příloha C.1.2.</t>
  </si>
  <si>
    <t>113204111</t>
  </si>
  <si>
    <t>Vytrhání obrub záhonových</t>
  </si>
  <si>
    <t>-355668096</t>
  </si>
  <si>
    <t>Vytrhání obrub s vybouráním lože, s přemístěním hmot na skládku na vzdálenost do 3 m nebo s naložením na dopravní prostředek záhonových</t>
  </si>
  <si>
    <t>obruba š. 8 cm, viz. přloha C.1.2.</t>
  </si>
  <si>
    <t>2+2+5+5+3+22+5</t>
  </si>
  <si>
    <t>-804578803</t>
  </si>
  <si>
    <t>obruba š.5cm, viz. příloha C.1.2.</t>
  </si>
  <si>
    <t>4+2+3+3+2+1</t>
  </si>
  <si>
    <t>121101101</t>
  </si>
  <si>
    <t>Sejmutí ornice s přemístěním na vzdálenost do 50 m</t>
  </si>
  <si>
    <t>1821810699</t>
  </si>
  <si>
    <t>Sejmutí ornice nebo lesní půdy s vodorovným přemístěním na hromady v místě upotřebení nebo na dočasné či trvalé skládky se složením, na vzdálenost do 50 m</t>
  </si>
  <si>
    <t>v tl. 10 cm , viz. příloha C.1.2.</t>
  </si>
  <si>
    <t>(68+2+2+1)*0,1</t>
  </si>
  <si>
    <t>-1369574351</t>
  </si>
  <si>
    <t>sejmutá ornice na meziskládku, viz. příloha C.1.2.</t>
  </si>
  <si>
    <t>(25*0,15)</t>
  </si>
  <si>
    <t>-18983053</t>
  </si>
  <si>
    <t>přebytečná sejmutá ornice. viz. příloha C.1.2.</t>
  </si>
  <si>
    <t>(73*0,1)-(25*0,15)</t>
  </si>
  <si>
    <t>167101102</t>
  </si>
  <si>
    <t>Nakládání výkopku z hornin tř. 1 až 4 přes 100 m3</t>
  </si>
  <si>
    <t>-1630754884</t>
  </si>
  <si>
    <t>Nakládání, skládání a překládání neulehlého výkopku nebo sypaniny nakládání, množství přes 100 m3, z hornin tř. 1 až 4</t>
  </si>
  <si>
    <t>sejmutá ornice, viz.  příloha C.1.2.</t>
  </si>
  <si>
    <t>17121</t>
  </si>
  <si>
    <t>1974610678</t>
  </si>
  <si>
    <t>přebytečná sejmutá ornice, viz. příloha C.1.2.</t>
  </si>
  <si>
    <t>919731121</t>
  </si>
  <si>
    <t>Zarovnání styčné plochy podkladu nebo krytu živičného tl do 50 mm</t>
  </si>
  <si>
    <t>-633233484</t>
  </si>
  <si>
    <t>Zarovnání styčné plochy podkladu nebo krytu podél vybourané části komunikace nebo zpevněné plochy živičné tl. do 50 mm</t>
  </si>
  <si>
    <t>2+2+2+2,5+3+3+2,5+2,5</t>
  </si>
  <si>
    <t>919735111</t>
  </si>
  <si>
    <t>Řezání stávajícího živičného krytu hl do 50 mm</t>
  </si>
  <si>
    <t>687109497</t>
  </si>
  <si>
    <t>Řezání stávajícího živičného krytu nebo podkladu hloubky do 50 mm</t>
  </si>
  <si>
    <t>odstranění přístřešku čekárny MHD</t>
  </si>
  <si>
    <t>814105680</t>
  </si>
  <si>
    <t>vybourání včetně bet. základu+odvoz+poplatek, viz. příloha C.1.2.</t>
  </si>
  <si>
    <t>997</t>
  </si>
  <si>
    <t>Přesun sutě</t>
  </si>
  <si>
    <t>997221551</t>
  </si>
  <si>
    <t>Vodorovná doprava suti ze sypkých materiálů do 1 km</t>
  </si>
  <si>
    <t>991344603</t>
  </si>
  <si>
    <t>Vodorovná doprava suti bez naložení, ale se složením a s hrubým urovnáním ze sypkých materiálů, na vzdálenost do 1 km</t>
  </si>
  <si>
    <t>vybouraná suť</t>
  </si>
  <si>
    <t>(39*0,235)+(12*0,235)+(45*0,235)+(117*0,185)+(117*0,235)+(11*0,235)</t>
  </si>
  <si>
    <t>669552194</t>
  </si>
  <si>
    <t>živice</t>
  </si>
  <si>
    <t>(39*0,098)+(117*0,098)</t>
  </si>
  <si>
    <t>997221559</t>
  </si>
  <si>
    <t>Příplatek ZKD 1 km u vodorovné dopravy suti ze sypkých materiálů</t>
  </si>
  <si>
    <t>-201606919</t>
  </si>
  <si>
    <t>Vodorovná doprava suti bez naložení, ale se složením a s hrubým urovnáním Příplatek k ceně za každý další i započatý 1 km přes 1 km</t>
  </si>
  <si>
    <t>vybouraná suť+příplatek za dalších 9 km</t>
  </si>
  <si>
    <t>(74,285*9)</t>
  </si>
  <si>
    <t>238888788</t>
  </si>
  <si>
    <t>živice+příplatek za dalších 9 km</t>
  </si>
  <si>
    <t>((39*0,098)+(117*0,098))*9</t>
  </si>
  <si>
    <t>997221571</t>
  </si>
  <si>
    <t>Vodorovná doprava vybouraných hmot do 1 km</t>
  </si>
  <si>
    <t>-41218403</t>
  </si>
  <si>
    <t>Vodorovná doprava vybouraných hmot bez naložení, ale se složením a s hrubým urovnáním na vzdálenost do 1 km</t>
  </si>
  <si>
    <t>vybourané hmoty</t>
  </si>
  <si>
    <t>(12*0,408)+(45*0,408)+(11*0,26)+(44*0,04)+(15*0,04)</t>
  </si>
  <si>
    <t>997221579</t>
  </si>
  <si>
    <t>Příplatek ZKD 1 km u vodorovné dopravy vybouraných hmot</t>
  </si>
  <si>
    <t>-1513281774</t>
  </si>
  <si>
    <t>Vodorovná doprava vybouraných hmot bez naložení, ale se složením a s hrubým urovnáním na vzdálenost Příplatek k ceně za každý další i započatý 1 km přes 1 km</t>
  </si>
  <si>
    <t>vybourané hmoty+příplatek za dalších 9 km</t>
  </si>
  <si>
    <t>28,476*9</t>
  </si>
  <si>
    <t>997221611</t>
  </si>
  <si>
    <t>Nakládání suti na dopravní prostředky pro vodorovnou dopravu</t>
  </si>
  <si>
    <t>-757285448</t>
  </si>
  <si>
    <t>Nakládání na dopravní prostředky pro vodorovnou dopravu suti</t>
  </si>
  <si>
    <t>-1002045984</t>
  </si>
  <si>
    <t>997221612</t>
  </si>
  <si>
    <t>Nakládání vybouraných hmot na dopravní prostředky pro vodorovnou dopravu</t>
  </si>
  <si>
    <t>-746200696</t>
  </si>
  <si>
    <t>Nakládání na dopravní prostředky pro vodorovnou dopravu vybouraných hmot</t>
  </si>
  <si>
    <t>poplatek za uložení vybourané suti</t>
  </si>
  <si>
    <t>-894131562</t>
  </si>
  <si>
    <t>(39*0,2)+(12*0,2)+(45*0,2)+(117*0,10)+(117*0,15)+(11*0,2)</t>
  </si>
  <si>
    <t>9981</t>
  </si>
  <si>
    <t>poplatek za uložení živice</t>
  </si>
  <si>
    <t>-843446783</t>
  </si>
  <si>
    <t>(39*0,04)+(117*0,04)</t>
  </si>
  <si>
    <t>9982</t>
  </si>
  <si>
    <t>poplatek za uložení vybouraných hmot</t>
  </si>
  <si>
    <t>-1169297174</t>
  </si>
  <si>
    <t>(12*0,1)+(45*0,1)+(11*0,06)+(0,25*0,08*44)+(15*0,05*0,2)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</si>
</sst>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0.00%;\-0.00%"/>
    <numFmt numFmtId="166" formatCode="#,##0.00000;\-#,##0.00000"/>
    <numFmt numFmtId="167" formatCode="#,##0.000;\-#,##0.000"/>
  </numFmts>
  <fonts count="5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indexed="48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8"/>
      <color indexed="55"/>
      <name val="Trebuchet MS"/>
      <family val="2"/>
      <charset val="238"/>
    </font>
    <font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7"/>
      <color indexed="55"/>
      <name val="Trebuchet MS"/>
      <family val="2"/>
      <charset val="238"/>
    </font>
    <font>
      <sz val="7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8"/>
      <color indexed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color theme="1"/>
      <name val="Trebuchet MS"/>
      <family val="2"/>
      <charset val="238"/>
    </font>
    <font>
      <u/>
      <sz val="10"/>
      <color indexed="12"/>
      <name val="Trebuchet MS"/>
      <family val="2"/>
      <charset val="238"/>
    </font>
    <font>
      <sz val="8"/>
      <color indexed="20"/>
      <name val="Trebuchet MS"/>
      <family val="2"/>
      <charset val="238"/>
    </font>
    <font>
      <sz val="8"/>
      <name val="Trebuchet MS"/>
      <charset val="238"/>
    </font>
    <font>
      <sz val="10"/>
      <name val="Trebuchet MS"/>
      <charset val="238"/>
    </font>
    <font>
      <sz val="10"/>
      <color indexed="16"/>
      <name val="Trebuchet MS"/>
      <charset val="238"/>
    </font>
    <font>
      <u/>
      <sz val="8"/>
      <color indexed="12"/>
      <name val="Trebuchet MS"/>
      <charset val="238"/>
    </font>
    <font>
      <u/>
      <sz val="10"/>
      <color indexed="12"/>
      <name val="Trebuchet MS"/>
      <charset val="238"/>
    </font>
    <font>
      <b/>
      <sz val="16"/>
      <name val="Trebuchet MS"/>
      <charset val="238"/>
    </font>
    <font>
      <sz val="8"/>
      <color indexed="48"/>
      <name val="Trebuchet MS"/>
      <charset val="238"/>
    </font>
    <font>
      <sz val="9"/>
      <color indexed="55"/>
      <name val="Trebuchet MS"/>
      <charset val="238"/>
    </font>
    <font>
      <b/>
      <sz val="12"/>
      <name val="Trebuchet MS"/>
      <charset val="238"/>
    </font>
    <font>
      <sz val="9"/>
      <name val="Trebuchet MS"/>
      <charset val="238"/>
    </font>
    <font>
      <b/>
      <sz val="10"/>
      <name val="Trebuchet MS"/>
      <charset val="238"/>
    </font>
    <font>
      <b/>
      <sz val="12"/>
      <color indexed="16"/>
      <name val="Trebuchet MS"/>
      <charset val="238"/>
    </font>
    <font>
      <sz val="8"/>
      <color indexed="55"/>
      <name val="Trebuchet MS"/>
      <charset val="238"/>
    </font>
    <font>
      <sz val="12"/>
      <color indexed="56"/>
      <name val="Trebuchet MS"/>
      <charset val="238"/>
    </font>
    <font>
      <sz val="12"/>
      <name val="Trebuchet MS"/>
      <charset val="238"/>
    </font>
    <font>
      <sz val="10"/>
      <color indexed="56"/>
      <name val="Trebuchet MS"/>
      <charset val="238"/>
    </font>
    <font>
      <sz val="8"/>
      <color indexed="16"/>
      <name val="Trebuchet MS"/>
      <charset val="238"/>
    </font>
    <font>
      <b/>
      <sz val="8"/>
      <name val="Trebuchet MS"/>
      <charset val="238"/>
    </font>
    <font>
      <sz val="8"/>
      <color indexed="56"/>
      <name val="Trebuchet MS"/>
      <charset val="238"/>
    </font>
    <font>
      <sz val="7"/>
      <color indexed="55"/>
      <name val="Trebuchet MS"/>
      <charset val="238"/>
    </font>
    <font>
      <sz val="7"/>
      <name val="Trebuchet MS"/>
      <charset val="238"/>
    </font>
    <font>
      <sz val="8"/>
      <color indexed="20"/>
      <name val="Trebuchet MS"/>
      <charset val="238"/>
    </font>
    <font>
      <sz val="8"/>
      <color indexed="63"/>
      <name val="Trebuchet MS"/>
      <charset val="238"/>
    </font>
    <font>
      <sz val="8"/>
      <color indexed="10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/>
      <right style="thin">
        <color indexed="8"/>
      </right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6" fillId="0" borderId="0" applyAlignment="0">
      <alignment vertical="top" wrapText="1"/>
      <protection locked="0"/>
    </xf>
    <xf numFmtId="0" fontId="29" fillId="0" borderId="0" applyNumberFormat="0" applyFill="0" applyBorder="0" applyAlignment="0" applyProtection="0">
      <alignment vertical="top"/>
      <protection locked="0"/>
    </xf>
  </cellStyleXfs>
  <cellXfs count="259">
    <xf numFmtId="0" fontId="0" fillId="0" borderId="0" xfId="0"/>
    <xf numFmtId="0" fontId="0" fillId="2" borderId="0" xfId="0" applyFill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2" borderId="0" xfId="1" applyFill="1" applyAlignment="1">
      <alignment horizontal="left" vertical="top"/>
    </xf>
    <xf numFmtId="0" fontId="0" fillId="2" borderId="0" xfId="0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center"/>
    </xf>
    <xf numFmtId="0" fontId="0" fillId="0" borderId="5" xfId="0" applyBorder="1" applyAlignment="1">
      <alignment horizontal="left" vertical="top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top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9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39" fontId="11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/>
    </xf>
    <xf numFmtId="39" fontId="7" fillId="3" borderId="9" xfId="0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right" vertical="center"/>
    </xf>
    <xf numFmtId="0" fontId="0" fillId="3" borderId="5" xfId="0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39" fontId="13" fillId="0" borderId="14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39" fontId="14" fillId="0" borderId="14" xfId="0" applyNumberFormat="1" applyFont="1" applyBorder="1" applyAlignment="1">
      <alignment horizontal="right" vertical="center"/>
    </xf>
    <xf numFmtId="0" fontId="14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39" fontId="10" fillId="0" borderId="0" xfId="0" applyNumberFormat="1" applyFont="1" applyAlignment="1">
      <alignment horizontal="right"/>
    </xf>
    <xf numFmtId="0" fontId="0" fillId="0" borderId="18" xfId="0" applyBorder="1" applyAlignment="1">
      <alignment horizontal="left" vertical="center"/>
    </xf>
    <xf numFmtId="166" fontId="15" fillId="0" borderId="6" xfId="0" applyNumberFormat="1" applyFont="1" applyBorder="1" applyAlignment="1">
      <alignment horizontal="right"/>
    </xf>
    <xf numFmtId="166" fontId="15" fillId="0" borderId="19" xfId="0" applyNumberFormat="1" applyFont="1" applyBorder="1" applyAlignment="1">
      <alignment horizontal="right"/>
    </xf>
    <xf numFmtId="39" fontId="16" fillId="0" borderId="0" xfId="0" applyNumberFormat="1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17" fillId="0" borderId="4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20" xfId="0" applyFont="1" applyBorder="1" applyAlignment="1">
      <alignment horizontal="left"/>
    </xf>
    <xf numFmtId="166" fontId="17" fillId="0" borderId="0" xfId="0" applyNumberFormat="1" applyFont="1" applyAlignment="1">
      <alignment horizontal="right"/>
    </xf>
    <xf numFmtId="166" fontId="17" fillId="0" borderId="21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left"/>
      <protection locked="0"/>
    </xf>
    <xf numFmtId="39" fontId="17" fillId="0" borderId="0" xfId="0" applyNumberFormat="1" applyFont="1" applyAlignment="1" applyProtection="1">
      <alignment horizontal="right" vertical="center"/>
      <protection locked="0"/>
    </xf>
    <xf numFmtId="0" fontId="11" fillId="0" borderId="2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166" fontId="11" fillId="0" borderId="0" xfId="0" applyNumberFormat="1" applyFont="1" applyAlignment="1">
      <alignment horizontal="right" vertical="center"/>
    </xf>
    <xf numFmtId="166" fontId="11" fillId="0" borderId="21" xfId="0" applyNumberFormat="1" applyFont="1" applyBorder="1" applyAlignment="1">
      <alignment horizontal="right" vertical="center"/>
    </xf>
    <xf numFmtId="39" fontId="0" fillId="0" borderId="0" xfId="0" applyNumberForma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horizontal="right" vertical="center"/>
    </xf>
    <xf numFmtId="0" fontId="20" fillId="0" borderId="4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21" fillId="0" borderId="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7" fontId="21" fillId="0" borderId="0" xfId="0" applyNumberFormat="1" applyFont="1" applyAlignment="1">
      <alignment horizontal="right" vertical="center"/>
    </xf>
    <xf numFmtId="0" fontId="21" fillId="0" borderId="4" xfId="0" applyFont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horizontal="right" vertical="center"/>
    </xf>
    <xf numFmtId="39" fontId="22" fillId="0" borderId="22" xfId="0" applyNumberFormat="1" applyFont="1" applyBorder="1" applyAlignment="1">
      <alignment horizontal="right" vertical="center"/>
    </xf>
    <xf numFmtId="0" fontId="22" fillId="0" borderId="4" xfId="0" applyFont="1" applyBorder="1" applyAlignment="1" applyProtection="1">
      <alignment horizontal="left" vertical="center"/>
      <protection locked="0"/>
    </xf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horizontal="right" vertical="center"/>
    </xf>
    <xf numFmtId="39" fontId="23" fillId="0" borderId="22" xfId="0" applyNumberFormat="1" applyFont="1" applyBorder="1" applyAlignment="1">
      <alignment horizontal="right" vertical="center"/>
    </xf>
    <xf numFmtId="0" fontId="24" fillId="2" borderId="0" xfId="1" applyFont="1" applyFill="1" applyAlignment="1">
      <alignment horizontal="left" vertical="center"/>
    </xf>
    <xf numFmtId="39" fontId="6" fillId="0" borderId="0" xfId="0" applyNumberFormat="1" applyFont="1" applyAlignment="1">
      <alignment horizontal="right" vertical="center"/>
    </xf>
    <xf numFmtId="0" fontId="0" fillId="0" borderId="4" xfId="0" applyBorder="1" applyAlignment="1" applyProtection="1">
      <alignment horizontal="left" vertical="top"/>
      <protection locked="0"/>
    </xf>
    <xf numFmtId="39" fontId="15" fillId="0" borderId="6" xfId="0" applyNumberFormat="1" applyFont="1" applyBorder="1" applyAlignment="1">
      <alignment horizontal="right"/>
    </xf>
    <xf numFmtId="39" fontId="17" fillId="0" borderId="0" xfId="0" applyNumberFormat="1" applyFont="1" applyAlignment="1">
      <alignment horizontal="right"/>
    </xf>
    <xf numFmtId="0" fontId="25" fillId="0" borderId="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5" fillId="0" borderId="4" xfId="0" applyFont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left" vertical="center"/>
    </xf>
    <xf numFmtId="0" fontId="25" fillId="0" borderId="21" xfId="0" applyFont="1" applyBorder="1" applyAlignment="1">
      <alignment horizontal="left" vertical="center"/>
    </xf>
    <xf numFmtId="0" fontId="25" fillId="0" borderId="0" xfId="0" applyFont="1" applyAlignment="1" applyProtection="1">
      <alignment horizontal="left" vertical="center"/>
      <protection locked="0"/>
    </xf>
    <xf numFmtId="0" fontId="22" fillId="0" borderId="22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17" fillId="4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39" fontId="13" fillId="4" borderId="0" xfId="0" applyNumberFormat="1" applyFont="1" applyFill="1" applyAlignment="1">
      <alignment horizontal="right"/>
    </xf>
    <xf numFmtId="0" fontId="17" fillId="4" borderId="4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39" fontId="14" fillId="4" borderId="0" xfId="0" applyNumberFormat="1" applyFont="1" applyFill="1" applyAlignment="1">
      <alignment horizontal="right"/>
    </xf>
    <xf numFmtId="0" fontId="23" fillId="4" borderId="22" xfId="0" applyFont="1" applyFill="1" applyBorder="1" applyAlignment="1">
      <alignment horizontal="left" vertical="center" wrapText="1"/>
    </xf>
    <xf numFmtId="0" fontId="30" fillId="2" borderId="0" xfId="3" applyFont="1" applyFill="1" applyAlignment="1" applyProtection="1">
      <alignment horizontal="left" vertical="center"/>
    </xf>
    <xf numFmtId="0" fontId="29" fillId="2" borderId="0" xfId="3" applyFill="1" applyAlignment="1" applyProtection="1">
      <alignment horizontal="left" vertical="top"/>
    </xf>
    <xf numFmtId="0" fontId="27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  <protection locked="0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64" fontId="35" fillId="0" borderId="0" xfId="0" applyNumberFormat="1" applyFont="1" applyAlignment="1">
      <alignment horizontal="left" vertical="top"/>
    </xf>
    <xf numFmtId="39" fontId="33" fillId="0" borderId="0" xfId="0" applyNumberFormat="1" applyFont="1" applyAlignment="1">
      <alignment horizontal="right" vertical="center"/>
    </xf>
    <xf numFmtId="0" fontId="36" fillId="0" borderId="0" xfId="0" applyFont="1" applyAlignment="1">
      <alignment horizontal="left" vertical="center"/>
    </xf>
    <xf numFmtId="39" fontId="37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horizontal="left" vertical="center"/>
    </xf>
    <xf numFmtId="39" fontId="38" fillId="0" borderId="0" xfId="0" applyNumberFormat="1" applyFont="1" applyAlignment="1">
      <alignment horizontal="right" vertical="center"/>
    </xf>
    <xf numFmtId="165" fontId="38" fillId="0" borderId="0" xfId="0" applyNumberFormat="1" applyFont="1" applyAlignment="1">
      <alignment horizontal="right" vertical="center"/>
    </xf>
    <xf numFmtId="0" fontId="34" fillId="3" borderId="8" xfId="0" applyFont="1" applyFill="1" applyBorder="1" applyAlignment="1">
      <alignment horizontal="left" vertical="center"/>
    </xf>
    <xf numFmtId="0" fontId="34" fillId="3" borderId="9" xfId="0" applyFont="1" applyFill="1" applyBorder="1" applyAlignment="1">
      <alignment horizontal="right" vertical="center"/>
    </xf>
    <xf numFmtId="0" fontId="34" fillId="3" borderId="9" xfId="0" applyFont="1" applyFill="1" applyBorder="1" applyAlignment="1">
      <alignment horizontal="center" vertical="center"/>
    </xf>
    <xf numFmtId="39" fontId="34" fillId="3" borderId="9" xfId="0" applyNumberFormat="1" applyFont="1" applyFill="1" applyBorder="1" applyAlignment="1">
      <alignment horizontal="right" vertical="center"/>
    </xf>
    <xf numFmtId="0" fontId="35" fillId="3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right" vertical="center"/>
    </xf>
    <xf numFmtId="0" fontId="37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  <protection locked="0"/>
    </xf>
    <xf numFmtId="0" fontId="39" fillId="0" borderId="4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39" fontId="39" fillId="0" borderId="14" xfId="0" applyNumberFormat="1" applyFont="1" applyBorder="1" applyAlignment="1">
      <alignment horizontal="right" vertical="center"/>
    </xf>
    <xf numFmtId="0" fontId="39" fillId="0" borderId="5" xfId="0" applyFont="1" applyBorder="1" applyAlignment="1">
      <alignment horizontal="left" vertical="center"/>
    </xf>
    <xf numFmtId="0" fontId="27" fillId="0" borderId="0" xfId="0" applyFont="1" applyAlignment="1" applyProtection="1">
      <alignment horizontal="left" vertical="center"/>
      <protection locked="0"/>
    </xf>
    <xf numFmtId="0" fontId="41" fillId="0" borderId="4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4" xfId="0" applyFont="1" applyBorder="1" applyAlignment="1">
      <alignment horizontal="left" vertical="center"/>
    </xf>
    <xf numFmtId="39" fontId="41" fillId="0" borderId="14" xfId="0" applyNumberFormat="1" applyFont="1" applyBorder="1" applyAlignment="1">
      <alignment horizontal="right" vertical="center"/>
    </xf>
    <xf numFmtId="0" fontId="41" fillId="0" borderId="5" xfId="0" applyFont="1" applyBorder="1" applyAlignment="1">
      <alignment horizontal="left" vertical="center"/>
    </xf>
    <xf numFmtId="0" fontId="35" fillId="3" borderId="15" xfId="0" applyFont="1" applyFill="1" applyBorder="1" applyAlignment="1">
      <alignment horizontal="center" vertical="center" wrapText="1"/>
    </xf>
    <xf numFmtId="0" fontId="35" fillId="3" borderId="16" xfId="0" applyFont="1" applyFill="1" applyBorder="1" applyAlignment="1">
      <alignment horizontal="center" vertical="center" wrapText="1"/>
    </xf>
    <xf numFmtId="0" fontId="35" fillId="3" borderId="17" xfId="0" applyFont="1" applyFill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39" fontId="37" fillId="0" borderId="0" xfId="0" applyNumberFormat="1" applyFont="1" applyAlignment="1">
      <alignment horizontal="right"/>
    </xf>
    <xf numFmtId="39" fontId="42" fillId="0" borderId="6" xfId="0" applyNumberFormat="1" applyFont="1" applyBorder="1" applyAlignment="1">
      <alignment horizontal="right"/>
    </xf>
    <xf numFmtId="166" fontId="42" fillId="0" borderId="6" xfId="0" applyNumberFormat="1" applyFont="1" applyBorder="1" applyAlignment="1">
      <alignment horizontal="right"/>
    </xf>
    <xf numFmtId="166" fontId="42" fillId="0" borderId="19" xfId="0" applyNumberFormat="1" applyFont="1" applyBorder="1" applyAlignment="1">
      <alignment horizontal="right"/>
    </xf>
    <xf numFmtId="39" fontId="43" fillId="0" borderId="0" xfId="0" applyNumberFormat="1" applyFont="1" applyAlignment="1" applyProtection="1">
      <alignment horizontal="right" vertical="center"/>
      <protection locked="0"/>
    </xf>
    <xf numFmtId="0" fontId="44" fillId="0" borderId="4" xfId="0" applyFont="1" applyBorder="1" applyAlignment="1">
      <alignment horizontal="left"/>
    </xf>
    <xf numFmtId="0" fontId="44" fillId="0" borderId="0" xfId="0" applyFont="1" applyAlignment="1">
      <alignment horizontal="left"/>
    </xf>
    <xf numFmtId="0" fontId="44" fillId="0" borderId="20" xfId="0" applyFont="1" applyBorder="1" applyAlignment="1">
      <alignment horizontal="left"/>
    </xf>
    <xf numFmtId="39" fontId="44" fillId="0" borderId="0" xfId="0" applyNumberFormat="1" applyFont="1" applyAlignment="1">
      <alignment horizontal="right"/>
    </xf>
    <xf numFmtId="166" fontId="44" fillId="0" borderId="0" xfId="0" applyNumberFormat="1" applyFont="1" applyAlignment="1">
      <alignment horizontal="right"/>
    </xf>
    <xf numFmtId="166" fontId="44" fillId="0" borderId="21" xfId="0" applyNumberFormat="1" applyFont="1" applyBorder="1" applyAlignment="1">
      <alignment horizontal="right"/>
    </xf>
    <xf numFmtId="0" fontId="44" fillId="0" borderId="0" xfId="0" applyFont="1" applyAlignment="1" applyProtection="1">
      <alignment horizontal="left"/>
      <protection locked="0"/>
    </xf>
    <xf numFmtId="39" fontId="44" fillId="0" borderId="0" xfId="0" applyNumberFormat="1" applyFont="1" applyAlignment="1" applyProtection="1">
      <alignment horizontal="right" vertical="center"/>
      <protection locked="0"/>
    </xf>
    <xf numFmtId="0" fontId="38" fillId="0" borderId="22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66" fontId="38" fillId="0" borderId="0" xfId="0" applyNumberFormat="1" applyFont="1" applyAlignment="1">
      <alignment horizontal="right" vertical="center"/>
    </xf>
    <xf numFmtId="166" fontId="38" fillId="0" borderId="21" xfId="0" applyNumberFormat="1" applyFont="1" applyBorder="1" applyAlignment="1">
      <alignment horizontal="right" vertical="center"/>
    </xf>
    <xf numFmtId="0" fontId="45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47" fillId="0" borderId="4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7" fillId="0" borderId="4" xfId="0" applyFont="1" applyBorder="1" applyAlignment="1" applyProtection="1">
      <alignment horizontal="left" vertical="center"/>
      <protection locked="0"/>
    </xf>
    <xf numFmtId="0" fontId="47" fillId="0" borderId="20" xfId="0" applyFont="1" applyBorder="1" applyAlignment="1">
      <alignment horizontal="left" vertical="center"/>
    </xf>
    <xf numFmtId="0" fontId="47" fillId="0" borderId="21" xfId="0" applyFont="1" applyBorder="1" applyAlignment="1">
      <alignment horizontal="left" vertical="center"/>
    </xf>
    <xf numFmtId="0" fontId="47" fillId="0" borderId="0" xfId="0" applyFont="1" applyAlignment="1" applyProtection="1">
      <alignment horizontal="left" vertical="center"/>
      <protection locked="0"/>
    </xf>
    <xf numFmtId="0" fontId="48" fillId="0" borderId="4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 wrapText="1"/>
    </xf>
    <xf numFmtId="167" fontId="48" fillId="0" borderId="0" xfId="0" applyNumberFormat="1" applyFont="1" applyAlignment="1">
      <alignment horizontal="right" vertical="center"/>
    </xf>
    <xf numFmtId="0" fontId="48" fillId="0" borderId="4" xfId="0" applyFont="1" applyBorder="1" applyAlignment="1" applyProtection="1">
      <alignment horizontal="left" vertical="center"/>
      <protection locked="0"/>
    </xf>
    <xf numFmtId="0" fontId="48" fillId="0" borderId="20" xfId="0" applyFont="1" applyBorder="1" applyAlignment="1">
      <alignment horizontal="left" vertical="center"/>
    </xf>
    <xf numFmtId="0" fontId="48" fillId="0" borderId="21" xfId="0" applyFont="1" applyBorder="1" applyAlignment="1">
      <alignment horizontal="left" vertical="center"/>
    </xf>
    <xf numFmtId="0" fontId="48" fillId="0" borderId="0" xfId="0" applyFont="1" applyAlignment="1" applyProtection="1">
      <alignment horizontal="left" vertical="center"/>
      <protection locked="0"/>
    </xf>
    <xf numFmtId="0" fontId="49" fillId="0" borderId="4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 wrapText="1"/>
    </xf>
    <xf numFmtId="167" fontId="49" fillId="0" borderId="0" xfId="0" applyNumberFormat="1" applyFont="1" applyAlignment="1">
      <alignment horizontal="right" vertical="center"/>
    </xf>
    <xf numFmtId="0" fontId="49" fillId="0" borderId="4" xfId="0" applyFont="1" applyBorder="1" applyAlignment="1" applyProtection="1">
      <alignment horizontal="left" vertical="center"/>
      <protection locked="0"/>
    </xf>
    <xf numFmtId="0" fontId="49" fillId="0" borderId="20" xfId="0" applyFont="1" applyBorder="1" applyAlignment="1">
      <alignment horizontal="left" vertical="center"/>
    </xf>
    <xf numFmtId="0" fontId="49" fillId="0" borderId="21" xfId="0" applyFont="1" applyBorder="1" applyAlignment="1">
      <alignment horizontal="left" vertical="center"/>
    </xf>
    <xf numFmtId="0" fontId="49" fillId="0" borderId="0" xfId="0" applyFont="1" applyAlignment="1" applyProtection="1">
      <alignment horizontal="left" vertical="center"/>
      <protection locked="0"/>
    </xf>
    <xf numFmtId="0" fontId="49" fillId="0" borderId="23" xfId="0" applyFont="1" applyBorder="1" applyAlignment="1">
      <alignment horizontal="left" vertical="center"/>
    </xf>
    <xf numFmtId="0" fontId="49" fillId="0" borderId="14" xfId="0" applyFont="1" applyBorder="1" applyAlignment="1">
      <alignment horizontal="left" vertical="center"/>
    </xf>
    <xf numFmtId="0" fontId="49" fillId="0" borderId="24" xfId="0" applyFont="1" applyBorder="1" applyAlignment="1">
      <alignment horizontal="left" vertical="center"/>
    </xf>
    <xf numFmtId="0" fontId="44" fillId="4" borderId="0" xfId="0" applyFont="1" applyFill="1" applyAlignment="1">
      <alignment horizontal="left"/>
    </xf>
    <xf numFmtId="0" fontId="39" fillId="4" borderId="0" xfId="0" applyFont="1" applyFill="1" applyAlignment="1">
      <alignment horizontal="left"/>
    </xf>
    <xf numFmtId="39" fontId="39" fillId="4" borderId="0" xfId="0" applyNumberFormat="1" applyFont="1" applyFill="1" applyAlignment="1">
      <alignment horizontal="right"/>
    </xf>
    <xf numFmtId="0" fontId="44" fillId="4" borderId="4" xfId="0" applyFont="1" applyFill="1" applyBorder="1" applyAlignment="1" applyProtection="1">
      <alignment horizontal="left"/>
      <protection locked="0"/>
    </xf>
    <xf numFmtId="0" fontId="41" fillId="4" borderId="0" xfId="0" applyFont="1" applyFill="1" applyAlignment="1">
      <alignment horizontal="left"/>
    </xf>
    <xf numFmtId="39" fontId="41" fillId="4" borderId="0" xfId="0" applyNumberFormat="1" applyFont="1" applyFill="1" applyAlignment="1">
      <alignment horizontal="right"/>
    </xf>
    <xf numFmtId="0" fontId="3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0" fillId="2" borderId="0" xfId="3" applyFont="1" applyFill="1" applyAlignment="1" applyProtection="1">
      <alignment horizontal="left" vertical="center"/>
    </xf>
    <xf numFmtId="0" fontId="0" fillId="0" borderId="0" xfId="0" applyAlignment="1" applyProtection="1">
      <alignment horizontal="left" vertical="top"/>
      <protection locked="0"/>
    </xf>
    <xf numFmtId="0" fontId="33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4" fillId="2" borderId="0" xfId="1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4">
    <cellStyle name="Hypertextový odkaz" xfId="1" builtinId="8"/>
    <cellStyle name="Hypertextový odkaz 2" xfId="3" xr:uid="{47BCA3BD-0E37-4620-9291-8CF18A7C56FA}"/>
    <cellStyle name="Normální" xfId="0" builtinId="0"/>
    <cellStyle name="Normální 2" xfId="2" xr:uid="{56704DB0-5D7F-4F8F-8013-661A83E2C3D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kce\Uprkova_Lhotecka\06_Rozpocet\C_1_Komunikace%20pro%20p&#283;&#353;&#237;\SO%20111-II%20etapa_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kce\Uprkova_Lhotecka\06_Rozpocet\II_etapa\SO_111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IIa - Příprava území"/>
      <sheetName val="IIb - Návrh"/>
      <sheetName val="IIc - Vedlejší a ostatní ..."/>
      <sheetName val="Pokyny pro vyplnění"/>
    </sheetNames>
    <sheetDataSet>
      <sheetData sheetId="0">
        <row r="6">
          <cell r="K6" t="str">
            <v>Rekonstrukce chodníků a infrastruktury silnice III/29827</v>
          </cell>
        </row>
        <row r="8">
          <cell r="AN8" t="str">
            <v>05.06.2014</v>
          </cell>
        </row>
        <row r="11">
          <cell r="E11" t="str">
            <v xml:space="preserve"> </v>
          </cell>
        </row>
        <row r="14">
          <cell r="E14" t="str">
            <v xml:space="preserve"> 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IIa - Příprava území"/>
      <sheetName val="IIb - Návrh"/>
      <sheetName val="IIc - Vedlejší a ostatní ..."/>
      <sheetName val="Pokyny pro vyplnění"/>
    </sheetNames>
    <sheetDataSet>
      <sheetData sheetId="0">
        <row r="6">
          <cell r="K6" t="str">
            <v>Rekonstrukce chodníků a infrastruktury silnice III/29827</v>
          </cell>
        </row>
        <row r="8">
          <cell r="AN8" t="str">
            <v>05.06.2014</v>
          </cell>
        </row>
        <row r="11">
          <cell r="E11" t="str">
            <v xml:space="preserve"> </v>
          </cell>
        </row>
        <row r="14">
          <cell r="E14" t="str">
            <v xml:space="preserve"> 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B3006-A5E0-41AA-8C25-976E2B34934D}">
  <sheetPr filterMode="1">
    <pageSetUpPr fitToPage="1"/>
  </sheetPr>
  <dimension ref="A1:BD252"/>
  <sheetViews>
    <sheetView workbookViewId="0">
      <selection activeCell="F10" sqref="F10"/>
    </sheetView>
  </sheetViews>
  <sheetFormatPr defaultColWidth="9" defaultRowHeight="15" x14ac:dyDescent="0.25"/>
  <cols>
    <col min="1" max="1" width="1.7109375" style="144" customWidth="1"/>
    <col min="2" max="2" width="1.42578125" style="144" customWidth="1"/>
    <col min="3" max="3" width="3.5703125" style="144" customWidth="1"/>
    <col min="4" max="4" width="3.7109375" style="144" customWidth="1"/>
    <col min="5" max="5" width="14.7109375" style="144" customWidth="1"/>
    <col min="6" max="6" width="77.7109375" style="144" customWidth="1"/>
    <col min="7" max="7" width="7.42578125" style="144" customWidth="1"/>
    <col min="8" max="10" width="9.5703125" style="144" customWidth="1"/>
    <col min="11" max="11" width="15.7109375" style="144" customWidth="1"/>
    <col min="12" max="12" width="13.28515625" style="144" customWidth="1"/>
    <col min="13" max="13" width="3.7109375" style="144" customWidth="1"/>
    <col min="14" max="18" width="9" style="144" hidden="1" customWidth="1"/>
    <col min="19" max="19" width="7" style="144" hidden="1" customWidth="1"/>
    <col min="20" max="20" width="25.42578125" style="144" hidden="1" customWidth="1"/>
    <col min="21" max="21" width="14" style="144" hidden="1" customWidth="1"/>
    <col min="22" max="24" width="17.140625" style="144" hidden="1" customWidth="1"/>
    <col min="25" max="25" width="10.5703125" style="144" hidden="1" customWidth="1"/>
    <col min="26" max="34" width="9" style="144"/>
    <col min="35" max="56" width="9" style="144" hidden="1" customWidth="1"/>
    <col min="57" max="247" width="9" style="144"/>
    <col min="248" max="248" width="7.140625" style="144" customWidth="1"/>
    <col min="249" max="249" width="1.42578125" style="144" customWidth="1"/>
    <col min="250" max="250" width="3.5703125" style="144" customWidth="1"/>
    <col min="251" max="251" width="3.7109375" style="144" customWidth="1"/>
    <col min="252" max="252" width="14.7109375" style="144" customWidth="1"/>
    <col min="253" max="253" width="77.85546875" style="144" customWidth="1"/>
    <col min="254" max="254" width="7.42578125" style="144" customWidth="1"/>
    <col min="255" max="255" width="9.5703125" style="144" customWidth="1"/>
    <col min="256" max="258" width="20.140625" style="144" customWidth="1"/>
    <col min="259" max="259" width="13.28515625" style="144" customWidth="1"/>
    <col min="260" max="260" width="9" style="144"/>
    <col min="261" max="272" width="0" style="144" hidden="1" customWidth="1"/>
    <col min="273" max="273" width="14" style="144" customWidth="1"/>
    <col min="274" max="274" width="10.5703125" style="144" customWidth="1"/>
    <col min="275" max="275" width="12.85546875" style="144" customWidth="1"/>
    <col min="276" max="276" width="9.42578125" style="144" customWidth="1"/>
    <col min="277" max="277" width="12.85546875" style="144" customWidth="1"/>
    <col min="278" max="278" width="14" style="144" customWidth="1"/>
    <col min="279" max="290" width="9" style="144"/>
    <col min="291" max="312" width="0" style="144" hidden="1" customWidth="1"/>
    <col min="313" max="503" width="9" style="144"/>
    <col min="504" max="504" width="7.140625" style="144" customWidth="1"/>
    <col min="505" max="505" width="1.42578125" style="144" customWidth="1"/>
    <col min="506" max="506" width="3.5703125" style="144" customWidth="1"/>
    <col min="507" max="507" width="3.7109375" style="144" customWidth="1"/>
    <col min="508" max="508" width="14.7109375" style="144" customWidth="1"/>
    <col min="509" max="509" width="77.85546875" style="144" customWidth="1"/>
    <col min="510" max="510" width="7.42578125" style="144" customWidth="1"/>
    <col min="511" max="511" width="9.5703125" style="144" customWidth="1"/>
    <col min="512" max="514" width="20.140625" style="144" customWidth="1"/>
    <col min="515" max="515" width="13.28515625" style="144" customWidth="1"/>
    <col min="516" max="516" width="9" style="144"/>
    <col min="517" max="528" width="0" style="144" hidden="1" customWidth="1"/>
    <col min="529" max="529" width="14" style="144" customWidth="1"/>
    <col min="530" max="530" width="10.5703125" style="144" customWidth="1"/>
    <col min="531" max="531" width="12.85546875" style="144" customWidth="1"/>
    <col min="532" max="532" width="9.42578125" style="144" customWidth="1"/>
    <col min="533" max="533" width="12.85546875" style="144" customWidth="1"/>
    <col min="534" max="534" width="14" style="144" customWidth="1"/>
    <col min="535" max="546" width="9" style="144"/>
    <col min="547" max="568" width="0" style="144" hidden="1" customWidth="1"/>
    <col min="569" max="759" width="9" style="144"/>
    <col min="760" max="760" width="7.140625" style="144" customWidth="1"/>
    <col min="761" max="761" width="1.42578125" style="144" customWidth="1"/>
    <col min="762" max="762" width="3.5703125" style="144" customWidth="1"/>
    <col min="763" max="763" width="3.7109375" style="144" customWidth="1"/>
    <col min="764" max="764" width="14.7109375" style="144" customWidth="1"/>
    <col min="765" max="765" width="77.85546875" style="144" customWidth="1"/>
    <col min="766" max="766" width="7.42578125" style="144" customWidth="1"/>
    <col min="767" max="767" width="9.5703125" style="144" customWidth="1"/>
    <col min="768" max="770" width="20.140625" style="144" customWidth="1"/>
    <col min="771" max="771" width="13.28515625" style="144" customWidth="1"/>
    <col min="772" max="772" width="9" style="144"/>
    <col min="773" max="784" width="0" style="144" hidden="1" customWidth="1"/>
    <col min="785" max="785" width="14" style="144" customWidth="1"/>
    <col min="786" max="786" width="10.5703125" style="144" customWidth="1"/>
    <col min="787" max="787" width="12.85546875" style="144" customWidth="1"/>
    <col min="788" max="788" width="9.42578125" style="144" customWidth="1"/>
    <col min="789" max="789" width="12.85546875" style="144" customWidth="1"/>
    <col min="790" max="790" width="14" style="144" customWidth="1"/>
    <col min="791" max="802" width="9" style="144"/>
    <col min="803" max="824" width="0" style="144" hidden="1" customWidth="1"/>
    <col min="825" max="1015" width="9" style="144"/>
    <col min="1016" max="1016" width="7.140625" style="144" customWidth="1"/>
    <col min="1017" max="1017" width="1.42578125" style="144" customWidth="1"/>
    <col min="1018" max="1018" width="3.5703125" style="144" customWidth="1"/>
    <col min="1019" max="1019" width="3.7109375" style="144" customWidth="1"/>
    <col min="1020" max="1020" width="14.7109375" style="144" customWidth="1"/>
    <col min="1021" max="1021" width="77.85546875" style="144" customWidth="1"/>
    <col min="1022" max="1022" width="7.42578125" style="144" customWidth="1"/>
    <col min="1023" max="1023" width="9.5703125" style="144" customWidth="1"/>
    <col min="1024" max="1026" width="20.140625" style="144" customWidth="1"/>
    <col min="1027" max="1027" width="13.28515625" style="144" customWidth="1"/>
    <col min="1028" max="1028" width="9" style="144"/>
    <col min="1029" max="1040" width="0" style="144" hidden="1" customWidth="1"/>
    <col min="1041" max="1041" width="14" style="144" customWidth="1"/>
    <col min="1042" max="1042" width="10.5703125" style="144" customWidth="1"/>
    <col min="1043" max="1043" width="12.85546875" style="144" customWidth="1"/>
    <col min="1044" max="1044" width="9.42578125" style="144" customWidth="1"/>
    <col min="1045" max="1045" width="12.85546875" style="144" customWidth="1"/>
    <col min="1046" max="1046" width="14" style="144" customWidth="1"/>
    <col min="1047" max="1058" width="9" style="144"/>
    <col min="1059" max="1080" width="0" style="144" hidden="1" customWidth="1"/>
    <col min="1081" max="1271" width="9" style="144"/>
    <col min="1272" max="1272" width="7.140625" style="144" customWidth="1"/>
    <col min="1273" max="1273" width="1.42578125" style="144" customWidth="1"/>
    <col min="1274" max="1274" width="3.5703125" style="144" customWidth="1"/>
    <col min="1275" max="1275" width="3.7109375" style="144" customWidth="1"/>
    <col min="1276" max="1276" width="14.7109375" style="144" customWidth="1"/>
    <col min="1277" max="1277" width="77.85546875" style="144" customWidth="1"/>
    <col min="1278" max="1278" width="7.42578125" style="144" customWidth="1"/>
    <col min="1279" max="1279" width="9.5703125" style="144" customWidth="1"/>
    <col min="1280" max="1282" width="20.140625" style="144" customWidth="1"/>
    <col min="1283" max="1283" width="13.28515625" style="144" customWidth="1"/>
    <col min="1284" max="1284" width="9" style="144"/>
    <col min="1285" max="1296" width="0" style="144" hidden="1" customWidth="1"/>
    <col min="1297" max="1297" width="14" style="144" customWidth="1"/>
    <col min="1298" max="1298" width="10.5703125" style="144" customWidth="1"/>
    <col min="1299" max="1299" width="12.85546875" style="144" customWidth="1"/>
    <col min="1300" max="1300" width="9.42578125" style="144" customWidth="1"/>
    <col min="1301" max="1301" width="12.85546875" style="144" customWidth="1"/>
    <col min="1302" max="1302" width="14" style="144" customWidth="1"/>
    <col min="1303" max="1314" width="9" style="144"/>
    <col min="1315" max="1336" width="0" style="144" hidden="1" customWidth="1"/>
    <col min="1337" max="1527" width="9" style="144"/>
    <col min="1528" max="1528" width="7.140625" style="144" customWidth="1"/>
    <col min="1529" max="1529" width="1.42578125" style="144" customWidth="1"/>
    <col min="1530" max="1530" width="3.5703125" style="144" customWidth="1"/>
    <col min="1531" max="1531" width="3.7109375" style="144" customWidth="1"/>
    <col min="1532" max="1532" width="14.7109375" style="144" customWidth="1"/>
    <col min="1533" max="1533" width="77.85546875" style="144" customWidth="1"/>
    <col min="1534" max="1534" width="7.42578125" style="144" customWidth="1"/>
    <col min="1535" max="1535" width="9.5703125" style="144" customWidth="1"/>
    <col min="1536" max="1538" width="20.140625" style="144" customWidth="1"/>
    <col min="1539" max="1539" width="13.28515625" style="144" customWidth="1"/>
    <col min="1540" max="1540" width="9" style="144"/>
    <col min="1541" max="1552" width="0" style="144" hidden="1" customWidth="1"/>
    <col min="1553" max="1553" width="14" style="144" customWidth="1"/>
    <col min="1554" max="1554" width="10.5703125" style="144" customWidth="1"/>
    <col min="1555" max="1555" width="12.85546875" style="144" customWidth="1"/>
    <col min="1556" max="1556" width="9.42578125" style="144" customWidth="1"/>
    <col min="1557" max="1557" width="12.85546875" style="144" customWidth="1"/>
    <col min="1558" max="1558" width="14" style="144" customWidth="1"/>
    <col min="1559" max="1570" width="9" style="144"/>
    <col min="1571" max="1592" width="0" style="144" hidden="1" customWidth="1"/>
    <col min="1593" max="1783" width="9" style="144"/>
    <col min="1784" max="1784" width="7.140625" style="144" customWidth="1"/>
    <col min="1785" max="1785" width="1.42578125" style="144" customWidth="1"/>
    <col min="1786" max="1786" width="3.5703125" style="144" customWidth="1"/>
    <col min="1787" max="1787" width="3.7109375" style="144" customWidth="1"/>
    <col min="1788" max="1788" width="14.7109375" style="144" customWidth="1"/>
    <col min="1789" max="1789" width="77.85546875" style="144" customWidth="1"/>
    <col min="1790" max="1790" width="7.42578125" style="144" customWidth="1"/>
    <col min="1791" max="1791" width="9.5703125" style="144" customWidth="1"/>
    <col min="1792" max="1794" width="20.140625" style="144" customWidth="1"/>
    <col min="1795" max="1795" width="13.28515625" style="144" customWidth="1"/>
    <col min="1796" max="1796" width="9" style="144"/>
    <col min="1797" max="1808" width="0" style="144" hidden="1" customWidth="1"/>
    <col min="1809" max="1809" width="14" style="144" customWidth="1"/>
    <col min="1810" max="1810" width="10.5703125" style="144" customWidth="1"/>
    <col min="1811" max="1811" width="12.85546875" style="144" customWidth="1"/>
    <col min="1812" max="1812" width="9.42578125" style="144" customWidth="1"/>
    <col min="1813" max="1813" width="12.85546875" style="144" customWidth="1"/>
    <col min="1814" max="1814" width="14" style="144" customWidth="1"/>
    <col min="1815" max="1826" width="9" style="144"/>
    <col min="1827" max="1848" width="0" style="144" hidden="1" customWidth="1"/>
    <col min="1849" max="2039" width="9" style="144"/>
    <col min="2040" max="2040" width="7.140625" style="144" customWidth="1"/>
    <col min="2041" max="2041" width="1.42578125" style="144" customWidth="1"/>
    <col min="2042" max="2042" width="3.5703125" style="144" customWidth="1"/>
    <col min="2043" max="2043" width="3.7109375" style="144" customWidth="1"/>
    <col min="2044" max="2044" width="14.7109375" style="144" customWidth="1"/>
    <col min="2045" max="2045" width="77.85546875" style="144" customWidth="1"/>
    <col min="2046" max="2046" width="7.42578125" style="144" customWidth="1"/>
    <col min="2047" max="2047" width="9.5703125" style="144" customWidth="1"/>
    <col min="2048" max="2050" width="20.140625" style="144" customWidth="1"/>
    <col min="2051" max="2051" width="13.28515625" style="144" customWidth="1"/>
    <col min="2052" max="2052" width="9" style="144"/>
    <col min="2053" max="2064" width="0" style="144" hidden="1" customWidth="1"/>
    <col min="2065" max="2065" width="14" style="144" customWidth="1"/>
    <col min="2066" max="2066" width="10.5703125" style="144" customWidth="1"/>
    <col min="2067" max="2067" width="12.85546875" style="144" customWidth="1"/>
    <col min="2068" max="2068" width="9.42578125" style="144" customWidth="1"/>
    <col min="2069" max="2069" width="12.85546875" style="144" customWidth="1"/>
    <col min="2070" max="2070" width="14" style="144" customWidth="1"/>
    <col min="2071" max="2082" width="9" style="144"/>
    <col min="2083" max="2104" width="0" style="144" hidden="1" customWidth="1"/>
    <col min="2105" max="2295" width="9" style="144"/>
    <col min="2296" max="2296" width="7.140625" style="144" customWidth="1"/>
    <col min="2297" max="2297" width="1.42578125" style="144" customWidth="1"/>
    <col min="2298" max="2298" width="3.5703125" style="144" customWidth="1"/>
    <col min="2299" max="2299" width="3.7109375" style="144" customWidth="1"/>
    <col min="2300" max="2300" width="14.7109375" style="144" customWidth="1"/>
    <col min="2301" max="2301" width="77.85546875" style="144" customWidth="1"/>
    <col min="2302" max="2302" width="7.42578125" style="144" customWidth="1"/>
    <col min="2303" max="2303" width="9.5703125" style="144" customWidth="1"/>
    <col min="2304" max="2306" width="20.140625" style="144" customWidth="1"/>
    <col min="2307" max="2307" width="13.28515625" style="144" customWidth="1"/>
    <col min="2308" max="2308" width="9" style="144"/>
    <col min="2309" max="2320" width="0" style="144" hidden="1" customWidth="1"/>
    <col min="2321" max="2321" width="14" style="144" customWidth="1"/>
    <col min="2322" max="2322" width="10.5703125" style="144" customWidth="1"/>
    <col min="2323" max="2323" width="12.85546875" style="144" customWidth="1"/>
    <col min="2324" max="2324" width="9.42578125" style="144" customWidth="1"/>
    <col min="2325" max="2325" width="12.85546875" style="144" customWidth="1"/>
    <col min="2326" max="2326" width="14" style="144" customWidth="1"/>
    <col min="2327" max="2338" width="9" style="144"/>
    <col min="2339" max="2360" width="0" style="144" hidden="1" customWidth="1"/>
    <col min="2361" max="2551" width="9" style="144"/>
    <col min="2552" max="2552" width="7.140625" style="144" customWidth="1"/>
    <col min="2553" max="2553" width="1.42578125" style="144" customWidth="1"/>
    <col min="2554" max="2554" width="3.5703125" style="144" customWidth="1"/>
    <col min="2555" max="2555" width="3.7109375" style="144" customWidth="1"/>
    <col min="2556" max="2556" width="14.7109375" style="144" customWidth="1"/>
    <col min="2557" max="2557" width="77.85546875" style="144" customWidth="1"/>
    <col min="2558" max="2558" width="7.42578125" style="144" customWidth="1"/>
    <col min="2559" max="2559" width="9.5703125" style="144" customWidth="1"/>
    <col min="2560" max="2562" width="20.140625" style="144" customWidth="1"/>
    <col min="2563" max="2563" width="13.28515625" style="144" customWidth="1"/>
    <col min="2564" max="2564" width="9" style="144"/>
    <col min="2565" max="2576" width="0" style="144" hidden="1" customWidth="1"/>
    <col min="2577" max="2577" width="14" style="144" customWidth="1"/>
    <col min="2578" max="2578" width="10.5703125" style="144" customWidth="1"/>
    <col min="2579" max="2579" width="12.85546875" style="144" customWidth="1"/>
    <col min="2580" max="2580" width="9.42578125" style="144" customWidth="1"/>
    <col min="2581" max="2581" width="12.85546875" style="144" customWidth="1"/>
    <col min="2582" max="2582" width="14" style="144" customWidth="1"/>
    <col min="2583" max="2594" width="9" style="144"/>
    <col min="2595" max="2616" width="0" style="144" hidden="1" customWidth="1"/>
    <col min="2617" max="2807" width="9" style="144"/>
    <col min="2808" max="2808" width="7.140625" style="144" customWidth="1"/>
    <col min="2809" max="2809" width="1.42578125" style="144" customWidth="1"/>
    <col min="2810" max="2810" width="3.5703125" style="144" customWidth="1"/>
    <col min="2811" max="2811" width="3.7109375" style="144" customWidth="1"/>
    <col min="2812" max="2812" width="14.7109375" style="144" customWidth="1"/>
    <col min="2813" max="2813" width="77.85546875" style="144" customWidth="1"/>
    <col min="2814" max="2814" width="7.42578125" style="144" customWidth="1"/>
    <col min="2815" max="2815" width="9.5703125" style="144" customWidth="1"/>
    <col min="2816" max="2818" width="20.140625" style="144" customWidth="1"/>
    <col min="2819" max="2819" width="13.28515625" style="144" customWidth="1"/>
    <col min="2820" max="2820" width="9" style="144"/>
    <col min="2821" max="2832" width="0" style="144" hidden="1" customWidth="1"/>
    <col min="2833" max="2833" width="14" style="144" customWidth="1"/>
    <col min="2834" max="2834" width="10.5703125" style="144" customWidth="1"/>
    <col min="2835" max="2835" width="12.85546875" style="144" customWidth="1"/>
    <col min="2836" max="2836" width="9.42578125" style="144" customWidth="1"/>
    <col min="2837" max="2837" width="12.85546875" style="144" customWidth="1"/>
    <col min="2838" max="2838" width="14" style="144" customWidth="1"/>
    <col min="2839" max="2850" width="9" style="144"/>
    <col min="2851" max="2872" width="0" style="144" hidden="1" customWidth="1"/>
    <col min="2873" max="3063" width="9" style="144"/>
    <col min="3064" max="3064" width="7.140625" style="144" customWidth="1"/>
    <col min="3065" max="3065" width="1.42578125" style="144" customWidth="1"/>
    <col min="3066" max="3066" width="3.5703125" style="144" customWidth="1"/>
    <col min="3067" max="3067" width="3.7109375" style="144" customWidth="1"/>
    <col min="3068" max="3068" width="14.7109375" style="144" customWidth="1"/>
    <col min="3069" max="3069" width="77.85546875" style="144" customWidth="1"/>
    <col min="3070" max="3070" width="7.42578125" style="144" customWidth="1"/>
    <col min="3071" max="3071" width="9.5703125" style="144" customWidth="1"/>
    <col min="3072" max="3074" width="20.140625" style="144" customWidth="1"/>
    <col min="3075" max="3075" width="13.28515625" style="144" customWidth="1"/>
    <col min="3076" max="3076" width="9" style="144"/>
    <col min="3077" max="3088" width="0" style="144" hidden="1" customWidth="1"/>
    <col min="3089" max="3089" width="14" style="144" customWidth="1"/>
    <col min="3090" max="3090" width="10.5703125" style="144" customWidth="1"/>
    <col min="3091" max="3091" width="12.85546875" style="144" customWidth="1"/>
    <col min="3092" max="3092" width="9.42578125" style="144" customWidth="1"/>
    <col min="3093" max="3093" width="12.85546875" style="144" customWidth="1"/>
    <col min="3094" max="3094" width="14" style="144" customWidth="1"/>
    <col min="3095" max="3106" width="9" style="144"/>
    <col min="3107" max="3128" width="0" style="144" hidden="1" customWidth="1"/>
    <col min="3129" max="3319" width="9" style="144"/>
    <col min="3320" max="3320" width="7.140625" style="144" customWidth="1"/>
    <col min="3321" max="3321" width="1.42578125" style="144" customWidth="1"/>
    <col min="3322" max="3322" width="3.5703125" style="144" customWidth="1"/>
    <col min="3323" max="3323" width="3.7109375" style="144" customWidth="1"/>
    <col min="3324" max="3324" width="14.7109375" style="144" customWidth="1"/>
    <col min="3325" max="3325" width="77.85546875" style="144" customWidth="1"/>
    <col min="3326" max="3326" width="7.42578125" style="144" customWidth="1"/>
    <col min="3327" max="3327" width="9.5703125" style="144" customWidth="1"/>
    <col min="3328" max="3330" width="20.140625" style="144" customWidth="1"/>
    <col min="3331" max="3331" width="13.28515625" style="144" customWidth="1"/>
    <col min="3332" max="3332" width="9" style="144"/>
    <col min="3333" max="3344" width="0" style="144" hidden="1" customWidth="1"/>
    <col min="3345" max="3345" width="14" style="144" customWidth="1"/>
    <col min="3346" max="3346" width="10.5703125" style="144" customWidth="1"/>
    <col min="3347" max="3347" width="12.85546875" style="144" customWidth="1"/>
    <col min="3348" max="3348" width="9.42578125" style="144" customWidth="1"/>
    <col min="3349" max="3349" width="12.85546875" style="144" customWidth="1"/>
    <col min="3350" max="3350" width="14" style="144" customWidth="1"/>
    <col min="3351" max="3362" width="9" style="144"/>
    <col min="3363" max="3384" width="0" style="144" hidden="1" customWidth="1"/>
    <col min="3385" max="3575" width="9" style="144"/>
    <col min="3576" max="3576" width="7.140625" style="144" customWidth="1"/>
    <col min="3577" max="3577" width="1.42578125" style="144" customWidth="1"/>
    <col min="3578" max="3578" width="3.5703125" style="144" customWidth="1"/>
    <col min="3579" max="3579" width="3.7109375" style="144" customWidth="1"/>
    <col min="3580" max="3580" width="14.7109375" style="144" customWidth="1"/>
    <col min="3581" max="3581" width="77.85546875" style="144" customWidth="1"/>
    <col min="3582" max="3582" width="7.42578125" style="144" customWidth="1"/>
    <col min="3583" max="3583" width="9.5703125" style="144" customWidth="1"/>
    <col min="3584" max="3586" width="20.140625" style="144" customWidth="1"/>
    <col min="3587" max="3587" width="13.28515625" style="144" customWidth="1"/>
    <col min="3588" max="3588" width="9" style="144"/>
    <col min="3589" max="3600" width="0" style="144" hidden="1" customWidth="1"/>
    <col min="3601" max="3601" width="14" style="144" customWidth="1"/>
    <col min="3602" max="3602" width="10.5703125" style="144" customWidth="1"/>
    <col min="3603" max="3603" width="12.85546875" style="144" customWidth="1"/>
    <col min="3604" max="3604" width="9.42578125" style="144" customWidth="1"/>
    <col min="3605" max="3605" width="12.85546875" style="144" customWidth="1"/>
    <col min="3606" max="3606" width="14" style="144" customWidth="1"/>
    <col min="3607" max="3618" width="9" style="144"/>
    <col min="3619" max="3640" width="0" style="144" hidden="1" customWidth="1"/>
    <col min="3641" max="3831" width="9" style="144"/>
    <col min="3832" max="3832" width="7.140625" style="144" customWidth="1"/>
    <col min="3833" max="3833" width="1.42578125" style="144" customWidth="1"/>
    <col min="3834" max="3834" width="3.5703125" style="144" customWidth="1"/>
    <col min="3835" max="3835" width="3.7109375" style="144" customWidth="1"/>
    <col min="3836" max="3836" width="14.7109375" style="144" customWidth="1"/>
    <col min="3837" max="3837" width="77.85546875" style="144" customWidth="1"/>
    <col min="3838" max="3838" width="7.42578125" style="144" customWidth="1"/>
    <col min="3839" max="3839" width="9.5703125" style="144" customWidth="1"/>
    <col min="3840" max="3842" width="20.140625" style="144" customWidth="1"/>
    <col min="3843" max="3843" width="13.28515625" style="144" customWidth="1"/>
    <col min="3844" max="3844" width="9" style="144"/>
    <col min="3845" max="3856" width="0" style="144" hidden="1" customWidth="1"/>
    <col min="3857" max="3857" width="14" style="144" customWidth="1"/>
    <col min="3858" max="3858" width="10.5703125" style="144" customWidth="1"/>
    <col min="3859" max="3859" width="12.85546875" style="144" customWidth="1"/>
    <col min="3860" max="3860" width="9.42578125" style="144" customWidth="1"/>
    <col min="3861" max="3861" width="12.85546875" style="144" customWidth="1"/>
    <col min="3862" max="3862" width="14" style="144" customWidth="1"/>
    <col min="3863" max="3874" width="9" style="144"/>
    <col min="3875" max="3896" width="0" style="144" hidden="1" customWidth="1"/>
    <col min="3897" max="4087" width="9" style="144"/>
    <col min="4088" max="4088" width="7.140625" style="144" customWidth="1"/>
    <col min="4089" max="4089" width="1.42578125" style="144" customWidth="1"/>
    <col min="4090" max="4090" width="3.5703125" style="144" customWidth="1"/>
    <col min="4091" max="4091" width="3.7109375" style="144" customWidth="1"/>
    <col min="4092" max="4092" width="14.7109375" style="144" customWidth="1"/>
    <col min="4093" max="4093" width="77.85546875" style="144" customWidth="1"/>
    <col min="4094" max="4094" width="7.42578125" style="144" customWidth="1"/>
    <col min="4095" max="4095" width="9.5703125" style="144" customWidth="1"/>
    <col min="4096" max="4098" width="20.140625" style="144" customWidth="1"/>
    <col min="4099" max="4099" width="13.28515625" style="144" customWidth="1"/>
    <col min="4100" max="4100" width="9" style="144"/>
    <col min="4101" max="4112" width="0" style="144" hidden="1" customWidth="1"/>
    <col min="4113" max="4113" width="14" style="144" customWidth="1"/>
    <col min="4114" max="4114" width="10.5703125" style="144" customWidth="1"/>
    <col min="4115" max="4115" width="12.85546875" style="144" customWidth="1"/>
    <col min="4116" max="4116" width="9.42578125" style="144" customWidth="1"/>
    <col min="4117" max="4117" width="12.85546875" style="144" customWidth="1"/>
    <col min="4118" max="4118" width="14" style="144" customWidth="1"/>
    <col min="4119" max="4130" width="9" style="144"/>
    <col min="4131" max="4152" width="0" style="144" hidden="1" customWidth="1"/>
    <col min="4153" max="4343" width="9" style="144"/>
    <col min="4344" max="4344" width="7.140625" style="144" customWidth="1"/>
    <col min="4345" max="4345" width="1.42578125" style="144" customWidth="1"/>
    <col min="4346" max="4346" width="3.5703125" style="144" customWidth="1"/>
    <col min="4347" max="4347" width="3.7109375" style="144" customWidth="1"/>
    <col min="4348" max="4348" width="14.7109375" style="144" customWidth="1"/>
    <col min="4349" max="4349" width="77.85546875" style="144" customWidth="1"/>
    <col min="4350" max="4350" width="7.42578125" style="144" customWidth="1"/>
    <col min="4351" max="4351" width="9.5703125" style="144" customWidth="1"/>
    <col min="4352" max="4354" width="20.140625" style="144" customWidth="1"/>
    <col min="4355" max="4355" width="13.28515625" style="144" customWidth="1"/>
    <col min="4356" max="4356" width="9" style="144"/>
    <col min="4357" max="4368" width="0" style="144" hidden="1" customWidth="1"/>
    <col min="4369" max="4369" width="14" style="144" customWidth="1"/>
    <col min="4370" max="4370" width="10.5703125" style="144" customWidth="1"/>
    <col min="4371" max="4371" width="12.85546875" style="144" customWidth="1"/>
    <col min="4372" max="4372" width="9.42578125" style="144" customWidth="1"/>
    <col min="4373" max="4373" width="12.85546875" style="144" customWidth="1"/>
    <col min="4374" max="4374" width="14" style="144" customWidth="1"/>
    <col min="4375" max="4386" width="9" style="144"/>
    <col min="4387" max="4408" width="0" style="144" hidden="1" customWidth="1"/>
    <col min="4409" max="4599" width="9" style="144"/>
    <col min="4600" max="4600" width="7.140625" style="144" customWidth="1"/>
    <col min="4601" max="4601" width="1.42578125" style="144" customWidth="1"/>
    <col min="4602" max="4602" width="3.5703125" style="144" customWidth="1"/>
    <col min="4603" max="4603" width="3.7109375" style="144" customWidth="1"/>
    <col min="4604" max="4604" width="14.7109375" style="144" customWidth="1"/>
    <col min="4605" max="4605" width="77.85546875" style="144" customWidth="1"/>
    <col min="4606" max="4606" width="7.42578125" style="144" customWidth="1"/>
    <col min="4607" max="4607" width="9.5703125" style="144" customWidth="1"/>
    <col min="4608" max="4610" width="20.140625" style="144" customWidth="1"/>
    <col min="4611" max="4611" width="13.28515625" style="144" customWidth="1"/>
    <col min="4612" max="4612" width="9" style="144"/>
    <col min="4613" max="4624" width="0" style="144" hidden="1" customWidth="1"/>
    <col min="4625" max="4625" width="14" style="144" customWidth="1"/>
    <col min="4626" max="4626" width="10.5703125" style="144" customWidth="1"/>
    <col min="4627" max="4627" width="12.85546875" style="144" customWidth="1"/>
    <col min="4628" max="4628" width="9.42578125" style="144" customWidth="1"/>
    <col min="4629" max="4629" width="12.85546875" style="144" customWidth="1"/>
    <col min="4630" max="4630" width="14" style="144" customWidth="1"/>
    <col min="4631" max="4642" width="9" style="144"/>
    <col min="4643" max="4664" width="0" style="144" hidden="1" customWidth="1"/>
    <col min="4665" max="4855" width="9" style="144"/>
    <col min="4856" max="4856" width="7.140625" style="144" customWidth="1"/>
    <col min="4857" max="4857" width="1.42578125" style="144" customWidth="1"/>
    <col min="4858" max="4858" width="3.5703125" style="144" customWidth="1"/>
    <col min="4859" max="4859" width="3.7109375" style="144" customWidth="1"/>
    <col min="4860" max="4860" width="14.7109375" style="144" customWidth="1"/>
    <col min="4861" max="4861" width="77.85546875" style="144" customWidth="1"/>
    <col min="4862" max="4862" width="7.42578125" style="144" customWidth="1"/>
    <col min="4863" max="4863" width="9.5703125" style="144" customWidth="1"/>
    <col min="4864" max="4866" width="20.140625" style="144" customWidth="1"/>
    <col min="4867" max="4867" width="13.28515625" style="144" customWidth="1"/>
    <col min="4868" max="4868" width="9" style="144"/>
    <col min="4869" max="4880" width="0" style="144" hidden="1" customWidth="1"/>
    <col min="4881" max="4881" width="14" style="144" customWidth="1"/>
    <col min="4882" max="4882" width="10.5703125" style="144" customWidth="1"/>
    <col min="4883" max="4883" width="12.85546875" style="144" customWidth="1"/>
    <col min="4884" max="4884" width="9.42578125" style="144" customWidth="1"/>
    <col min="4885" max="4885" width="12.85546875" style="144" customWidth="1"/>
    <col min="4886" max="4886" width="14" style="144" customWidth="1"/>
    <col min="4887" max="4898" width="9" style="144"/>
    <col min="4899" max="4920" width="0" style="144" hidden="1" customWidth="1"/>
    <col min="4921" max="5111" width="9" style="144"/>
    <col min="5112" max="5112" width="7.140625" style="144" customWidth="1"/>
    <col min="5113" max="5113" width="1.42578125" style="144" customWidth="1"/>
    <col min="5114" max="5114" width="3.5703125" style="144" customWidth="1"/>
    <col min="5115" max="5115" width="3.7109375" style="144" customWidth="1"/>
    <col min="5116" max="5116" width="14.7109375" style="144" customWidth="1"/>
    <col min="5117" max="5117" width="77.85546875" style="144" customWidth="1"/>
    <col min="5118" max="5118" width="7.42578125" style="144" customWidth="1"/>
    <col min="5119" max="5119" width="9.5703125" style="144" customWidth="1"/>
    <col min="5120" max="5122" width="20.140625" style="144" customWidth="1"/>
    <col min="5123" max="5123" width="13.28515625" style="144" customWidth="1"/>
    <col min="5124" max="5124" width="9" style="144"/>
    <col min="5125" max="5136" width="0" style="144" hidden="1" customWidth="1"/>
    <col min="5137" max="5137" width="14" style="144" customWidth="1"/>
    <col min="5138" max="5138" width="10.5703125" style="144" customWidth="1"/>
    <col min="5139" max="5139" width="12.85546875" style="144" customWidth="1"/>
    <col min="5140" max="5140" width="9.42578125" style="144" customWidth="1"/>
    <col min="5141" max="5141" width="12.85546875" style="144" customWidth="1"/>
    <col min="5142" max="5142" width="14" style="144" customWidth="1"/>
    <col min="5143" max="5154" width="9" style="144"/>
    <col min="5155" max="5176" width="0" style="144" hidden="1" customWidth="1"/>
    <col min="5177" max="5367" width="9" style="144"/>
    <col min="5368" max="5368" width="7.140625" style="144" customWidth="1"/>
    <col min="5369" max="5369" width="1.42578125" style="144" customWidth="1"/>
    <col min="5370" max="5370" width="3.5703125" style="144" customWidth="1"/>
    <col min="5371" max="5371" width="3.7109375" style="144" customWidth="1"/>
    <col min="5372" max="5372" width="14.7109375" style="144" customWidth="1"/>
    <col min="5373" max="5373" width="77.85546875" style="144" customWidth="1"/>
    <col min="5374" max="5374" width="7.42578125" style="144" customWidth="1"/>
    <col min="5375" max="5375" width="9.5703125" style="144" customWidth="1"/>
    <col min="5376" max="5378" width="20.140625" style="144" customWidth="1"/>
    <col min="5379" max="5379" width="13.28515625" style="144" customWidth="1"/>
    <col min="5380" max="5380" width="9" style="144"/>
    <col min="5381" max="5392" width="0" style="144" hidden="1" customWidth="1"/>
    <col min="5393" max="5393" width="14" style="144" customWidth="1"/>
    <col min="5394" max="5394" width="10.5703125" style="144" customWidth="1"/>
    <col min="5395" max="5395" width="12.85546875" style="144" customWidth="1"/>
    <col min="5396" max="5396" width="9.42578125" style="144" customWidth="1"/>
    <col min="5397" max="5397" width="12.85546875" style="144" customWidth="1"/>
    <col min="5398" max="5398" width="14" style="144" customWidth="1"/>
    <col min="5399" max="5410" width="9" style="144"/>
    <col min="5411" max="5432" width="0" style="144" hidden="1" customWidth="1"/>
    <col min="5433" max="5623" width="9" style="144"/>
    <col min="5624" max="5624" width="7.140625" style="144" customWidth="1"/>
    <col min="5625" max="5625" width="1.42578125" style="144" customWidth="1"/>
    <col min="5626" max="5626" width="3.5703125" style="144" customWidth="1"/>
    <col min="5627" max="5627" width="3.7109375" style="144" customWidth="1"/>
    <col min="5628" max="5628" width="14.7109375" style="144" customWidth="1"/>
    <col min="5629" max="5629" width="77.85546875" style="144" customWidth="1"/>
    <col min="5630" max="5630" width="7.42578125" style="144" customWidth="1"/>
    <col min="5631" max="5631" width="9.5703125" style="144" customWidth="1"/>
    <col min="5632" max="5634" width="20.140625" style="144" customWidth="1"/>
    <col min="5635" max="5635" width="13.28515625" style="144" customWidth="1"/>
    <col min="5636" max="5636" width="9" style="144"/>
    <col min="5637" max="5648" width="0" style="144" hidden="1" customWidth="1"/>
    <col min="5649" max="5649" width="14" style="144" customWidth="1"/>
    <col min="5650" max="5650" width="10.5703125" style="144" customWidth="1"/>
    <col min="5651" max="5651" width="12.85546875" style="144" customWidth="1"/>
    <col min="5652" max="5652" width="9.42578125" style="144" customWidth="1"/>
    <col min="5653" max="5653" width="12.85546875" style="144" customWidth="1"/>
    <col min="5654" max="5654" width="14" style="144" customWidth="1"/>
    <col min="5655" max="5666" width="9" style="144"/>
    <col min="5667" max="5688" width="0" style="144" hidden="1" customWidth="1"/>
    <col min="5689" max="5879" width="9" style="144"/>
    <col min="5880" max="5880" width="7.140625" style="144" customWidth="1"/>
    <col min="5881" max="5881" width="1.42578125" style="144" customWidth="1"/>
    <col min="5882" max="5882" width="3.5703125" style="144" customWidth="1"/>
    <col min="5883" max="5883" width="3.7109375" style="144" customWidth="1"/>
    <col min="5884" max="5884" width="14.7109375" style="144" customWidth="1"/>
    <col min="5885" max="5885" width="77.85546875" style="144" customWidth="1"/>
    <col min="5886" max="5886" width="7.42578125" style="144" customWidth="1"/>
    <col min="5887" max="5887" width="9.5703125" style="144" customWidth="1"/>
    <col min="5888" max="5890" width="20.140625" style="144" customWidth="1"/>
    <col min="5891" max="5891" width="13.28515625" style="144" customWidth="1"/>
    <col min="5892" max="5892" width="9" style="144"/>
    <col min="5893" max="5904" width="0" style="144" hidden="1" customWidth="1"/>
    <col min="5905" max="5905" width="14" style="144" customWidth="1"/>
    <col min="5906" max="5906" width="10.5703125" style="144" customWidth="1"/>
    <col min="5907" max="5907" width="12.85546875" style="144" customWidth="1"/>
    <col min="5908" max="5908" width="9.42578125" style="144" customWidth="1"/>
    <col min="5909" max="5909" width="12.85546875" style="144" customWidth="1"/>
    <col min="5910" max="5910" width="14" style="144" customWidth="1"/>
    <col min="5911" max="5922" width="9" style="144"/>
    <col min="5923" max="5944" width="0" style="144" hidden="1" customWidth="1"/>
    <col min="5945" max="6135" width="9" style="144"/>
    <col min="6136" max="6136" width="7.140625" style="144" customWidth="1"/>
    <col min="6137" max="6137" width="1.42578125" style="144" customWidth="1"/>
    <col min="6138" max="6138" width="3.5703125" style="144" customWidth="1"/>
    <col min="6139" max="6139" width="3.7109375" style="144" customWidth="1"/>
    <col min="6140" max="6140" width="14.7109375" style="144" customWidth="1"/>
    <col min="6141" max="6141" width="77.85546875" style="144" customWidth="1"/>
    <col min="6142" max="6142" width="7.42578125" style="144" customWidth="1"/>
    <col min="6143" max="6143" width="9.5703125" style="144" customWidth="1"/>
    <col min="6144" max="6146" width="20.140625" style="144" customWidth="1"/>
    <col min="6147" max="6147" width="13.28515625" style="144" customWidth="1"/>
    <col min="6148" max="6148" width="9" style="144"/>
    <col min="6149" max="6160" width="0" style="144" hidden="1" customWidth="1"/>
    <col min="6161" max="6161" width="14" style="144" customWidth="1"/>
    <col min="6162" max="6162" width="10.5703125" style="144" customWidth="1"/>
    <col min="6163" max="6163" width="12.85546875" style="144" customWidth="1"/>
    <col min="6164" max="6164" width="9.42578125" style="144" customWidth="1"/>
    <col min="6165" max="6165" width="12.85546875" style="144" customWidth="1"/>
    <col min="6166" max="6166" width="14" style="144" customWidth="1"/>
    <col min="6167" max="6178" width="9" style="144"/>
    <col min="6179" max="6200" width="0" style="144" hidden="1" customWidth="1"/>
    <col min="6201" max="6391" width="9" style="144"/>
    <col min="6392" max="6392" width="7.140625" style="144" customWidth="1"/>
    <col min="6393" max="6393" width="1.42578125" style="144" customWidth="1"/>
    <col min="6394" max="6394" width="3.5703125" style="144" customWidth="1"/>
    <col min="6395" max="6395" width="3.7109375" style="144" customWidth="1"/>
    <col min="6396" max="6396" width="14.7109375" style="144" customWidth="1"/>
    <col min="6397" max="6397" width="77.85546875" style="144" customWidth="1"/>
    <col min="6398" max="6398" width="7.42578125" style="144" customWidth="1"/>
    <col min="6399" max="6399" width="9.5703125" style="144" customWidth="1"/>
    <col min="6400" max="6402" width="20.140625" style="144" customWidth="1"/>
    <col min="6403" max="6403" width="13.28515625" style="144" customWidth="1"/>
    <col min="6404" max="6404" width="9" style="144"/>
    <col min="6405" max="6416" width="0" style="144" hidden="1" customWidth="1"/>
    <col min="6417" max="6417" width="14" style="144" customWidth="1"/>
    <col min="6418" max="6418" width="10.5703125" style="144" customWidth="1"/>
    <col min="6419" max="6419" width="12.85546875" style="144" customWidth="1"/>
    <col min="6420" max="6420" width="9.42578125" style="144" customWidth="1"/>
    <col min="6421" max="6421" width="12.85546875" style="144" customWidth="1"/>
    <col min="6422" max="6422" width="14" style="144" customWidth="1"/>
    <col min="6423" max="6434" width="9" style="144"/>
    <col min="6435" max="6456" width="0" style="144" hidden="1" customWidth="1"/>
    <col min="6457" max="6647" width="9" style="144"/>
    <col min="6648" max="6648" width="7.140625" style="144" customWidth="1"/>
    <col min="6649" max="6649" width="1.42578125" style="144" customWidth="1"/>
    <col min="6650" max="6650" width="3.5703125" style="144" customWidth="1"/>
    <col min="6651" max="6651" width="3.7109375" style="144" customWidth="1"/>
    <col min="6652" max="6652" width="14.7109375" style="144" customWidth="1"/>
    <col min="6653" max="6653" width="77.85546875" style="144" customWidth="1"/>
    <col min="6654" max="6654" width="7.42578125" style="144" customWidth="1"/>
    <col min="6655" max="6655" width="9.5703125" style="144" customWidth="1"/>
    <col min="6656" max="6658" width="20.140625" style="144" customWidth="1"/>
    <col min="6659" max="6659" width="13.28515625" style="144" customWidth="1"/>
    <col min="6660" max="6660" width="9" style="144"/>
    <col min="6661" max="6672" width="0" style="144" hidden="1" customWidth="1"/>
    <col min="6673" max="6673" width="14" style="144" customWidth="1"/>
    <col min="6674" max="6674" width="10.5703125" style="144" customWidth="1"/>
    <col min="6675" max="6675" width="12.85546875" style="144" customWidth="1"/>
    <col min="6676" max="6676" width="9.42578125" style="144" customWidth="1"/>
    <col min="6677" max="6677" width="12.85546875" style="144" customWidth="1"/>
    <col min="6678" max="6678" width="14" style="144" customWidth="1"/>
    <col min="6679" max="6690" width="9" style="144"/>
    <col min="6691" max="6712" width="0" style="144" hidden="1" customWidth="1"/>
    <col min="6713" max="6903" width="9" style="144"/>
    <col min="6904" max="6904" width="7.140625" style="144" customWidth="1"/>
    <col min="6905" max="6905" width="1.42578125" style="144" customWidth="1"/>
    <col min="6906" max="6906" width="3.5703125" style="144" customWidth="1"/>
    <col min="6907" max="6907" width="3.7109375" style="144" customWidth="1"/>
    <col min="6908" max="6908" width="14.7109375" style="144" customWidth="1"/>
    <col min="6909" max="6909" width="77.85546875" style="144" customWidth="1"/>
    <col min="6910" max="6910" width="7.42578125" style="144" customWidth="1"/>
    <col min="6911" max="6911" width="9.5703125" style="144" customWidth="1"/>
    <col min="6912" max="6914" width="20.140625" style="144" customWidth="1"/>
    <col min="6915" max="6915" width="13.28515625" style="144" customWidth="1"/>
    <col min="6916" max="6916" width="9" style="144"/>
    <col min="6917" max="6928" width="0" style="144" hidden="1" customWidth="1"/>
    <col min="6929" max="6929" width="14" style="144" customWidth="1"/>
    <col min="6930" max="6930" width="10.5703125" style="144" customWidth="1"/>
    <col min="6931" max="6931" width="12.85546875" style="144" customWidth="1"/>
    <col min="6932" max="6932" width="9.42578125" style="144" customWidth="1"/>
    <col min="6933" max="6933" width="12.85546875" style="144" customWidth="1"/>
    <col min="6934" max="6934" width="14" style="144" customWidth="1"/>
    <col min="6935" max="6946" width="9" style="144"/>
    <col min="6947" max="6968" width="0" style="144" hidden="1" customWidth="1"/>
    <col min="6969" max="7159" width="9" style="144"/>
    <col min="7160" max="7160" width="7.140625" style="144" customWidth="1"/>
    <col min="7161" max="7161" width="1.42578125" style="144" customWidth="1"/>
    <col min="7162" max="7162" width="3.5703125" style="144" customWidth="1"/>
    <col min="7163" max="7163" width="3.7109375" style="144" customWidth="1"/>
    <col min="7164" max="7164" width="14.7109375" style="144" customWidth="1"/>
    <col min="7165" max="7165" width="77.85546875" style="144" customWidth="1"/>
    <col min="7166" max="7166" width="7.42578125" style="144" customWidth="1"/>
    <col min="7167" max="7167" width="9.5703125" style="144" customWidth="1"/>
    <col min="7168" max="7170" width="20.140625" style="144" customWidth="1"/>
    <col min="7171" max="7171" width="13.28515625" style="144" customWidth="1"/>
    <col min="7172" max="7172" width="9" style="144"/>
    <col min="7173" max="7184" width="0" style="144" hidden="1" customWidth="1"/>
    <col min="7185" max="7185" width="14" style="144" customWidth="1"/>
    <col min="7186" max="7186" width="10.5703125" style="144" customWidth="1"/>
    <col min="7187" max="7187" width="12.85546875" style="144" customWidth="1"/>
    <col min="7188" max="7188" width="9.42578125" style="144" customWidth="1"/>
    <col min="7189" max="7189" width="12.85546875" style="144" customWidth="1"/>
    <col min="7190" max="7190" width="14" style="144" customWidth="1"/>
    <col min="7191" max="7202" width="9" style="144"/>
    <col min="7203" max="7224" width="0" style="144" hidden="1" customWidth="1"/>
    <col min="7225" max="7415" width="9" style="144"/>
    <col min="7416" max="7416" width="7.140625" style="144" customWidth="1"/>
    <col min="7417" max="7417" width="1.42578125" style="144" customWidth="1"/>
    <col min="7418" max="7418" width="3.5703125" style="144" customWidth="1"/>
    <col min="7419" max="7419" width="3.7109375" style="144" customWidth="1"/>
    <col min="7420" max="7420" width="14.7109375" style="144" customWidth="1"/>
    <col min="7421" max="7421" width="77.85546875" style="144" customWidth="1"/>
    <col min="7422" max="7422" width="7.42578125" style="144" customWidth="1"/>
    <col min="7423" max="7423" width="9.5703125" style="144" customWidth="1"/>
    <col min="7424" max="7426" width="20.140625" style="144" customWidth="1"/>
    <col min="7427" max="7427" width="13.28515625" style="144" customWidth="1"/>
    <col min="7428" max="7428" width="9" style="144"/>
    <col min="7429" max="7440" width="0" style="144" hidden="1" customWidth="1"/>
    <col min="7441" max="7441" width="14" style="144" customWidth="1"/>
    <col min="7442" max="7442" width="10.5703125" style="144" customWidth="1"/>
    <col min="7443" max="7443" width="12.85546875" style="144" customWidth="1"/>
    <col min="7444" max="7444" width="9.42578125" style="144" customWidth="1"/>
    <col min="7445" max="7445" width="12.85546875" style="144" customWidth="1"/>
    <col min="7446" max="7446" width="14" style="144" customWidth="1"/>
    <col min="7447" max="7458" width="9" style="144"/>
    <col min="7459" max="7480" width="0" style="144" hidden="1" customWidth="1"/>
    <col min="7481" max="7671" width="9" style="144"/>
    <col min="7672" max="7672" width="7.140625" style="144" customWidth="1"/>
    <col min="7673" max="7673" width="1.42578125" style="144" customWidth="1"/>
    <col min="7674" max="7674" width="3.5703125" style="144" customWidth="1"/>
    <col min="7675" max="7675" width="3.7109375" style="144" customWidth="1"/>
    <col min="7676" max="7676" width="14.7109375" style="144" customWidth="1"/>
    <col min="7677" max="7677" width="77.85546875" style="144" customWidth="1"/>
    <col min="7678" max="7678" width="7.42578125" style="144" customWidth="1"/>
    <col min="7679" max="7679" width="9.5703125" style="144" customWidth="1"/>
    <col min="7680" max="7682" width="20.140625" style="144" customWidth="1"/>
    <col min="7683" max="7683" width="13.28515625" style="144" customWidth="1"/>
    <col min="7684" max="7684" width="9" style="144"/>
    <col min="7685" max="7696" width="0" style="144" hidden="1" customWidth="1"/>
    <col min="7697" max="7697" width="14" style="144" customWidth="1"/>
    <col min="7698" max="7698" width="10.5703125" style="144" customWidth="1"/>
    <col min="7699" max="7699" width="12.85546875" style="144" customWidth="1"/>
    <col min="7700" max="7700" width="9.42578125" style="144" customWidth="1"/>
    <col min="7701" max="7701" width="12.85546875" style="144" customWidth="1"/>
    <col min="7702" max="7702" width="14" style="144" customWidth="1"/>
    <col min="7703" max="7714" width="9" style="144"/>
    <col min="7715" max="7736" width="0" style="144" hidden="1" customWidth="1"/>
    <col min="7737" max="7927" width="9" style="144"/>
    <col min="7928" max="7928" width="7.140625" style="144" customWidth="1"/>
    <col min="7929" max="7929" width="1.42578125" style="144" customWidth="1"/>
    <col min="7930" max="7930" width="3.5703125" style="144" customWidth="1"/>
    <col min="7931" max="7931" width="3.7109375" style="144" customWidth="1"/>
    <col min="7932" max="7932" width="14.7109375" style="144" customWidth="1"/>
    <col min="7933" max="7933" width="77.85546875" style="144" customWidth="1"/>
    <col min="7934" max="7934" width="7.42578125" style="144" customWidth="1"/>
    <col min="7935" max="7935" width="9.5703125" style="144" customWidth="1"/>
    <col min="7936" max="7938" width="20.140625" style="144" customWidth="1"/>
    <col min="7939" max="7939" width="13.28515625" style="144" customWidth="1"/>
    <col min="7940" max="7940" width="9" style="144"/>
    <col min="7941" max="7952" width="0" style="144" hidden="1" customWidth="1"/>
    <col min="7953" max="7953" width="14" style="144" customWidth="1"/>
    <col min="7954" max="7954" width="10.5703125" style="144" customWidth="1"/>
    <col min="7955" max="7955" width="12.85546875" style="144" customWidth="1"/>
    <col min="7956" max="7956" width="9.42578125" style="144" customWidth="1"/>
    <col min="7957" max="7957" width="12.85546875" style="144" customWidth="1"/>
    <col min="7958" max="7958" width="14" style="144" customWidth="1"/>
    <col min="7959" max="7970" width="9" style="144"/>
    <col min="7971" max="7992" width="0" style="144" hidden="1" customWidth="1"/>
    <col min="7993" max="8183" width="9" style="144"/>
    <col min="8184" max="8184" width="7.140625" style="144" customWidth="1"/>
    <col min="8185" max="8185" width="1.42578125" style="144" customWidth="1"/>
    <col min="8186" max="8186" width="3.5703125" style="144" customWidth="1"/>
    <col min="8187" max="8187" width="3.7109375" style="144" customWidth="1"/>
    <col min="8188" max="8188" width="14.7109375" style="144" customWidth="1"/>
    <col min="8189" max="8189" width="77.85546875" style="144" customWidth="1"/>
    <col min="8190" max="8190" width="7.42578125" style="144" customWidth="1"/>
    <col min="8191" max="8191" width="9.5703125" style="144" customWidth="1"/>
    <col min="8192" max="8194" width="20.140625" style="144" customWidth="1"/>
    <col min="8195" max="8195" width="13.28515625" style="144" customWidth="1"/>
    <col min="8196" max="8196" width="9" style="144"/>
    <col min="8197" max="8208" width="0" style="144" hidden="1" customWidth="1"/>
    <col min="8209" max="8209" width="14" style="144" customWidth="1"/>
    <col min="8210" max="8210" width="10.5703125" style="144" customWidth="1"/>
    <col min="8211" max="8211" width="12.85546875" style="144" customWidth="1"/>
    <col min="8212" max="8212" width="9.42578125" style="144" customWidth="1"/>
    <col min="8213" max="8213" width="12.85546875" style="144" customWidth="1"/>
    <col min="8214" max="8214" width="14" style="144" customWidth="1"/>
    <col min="8215" max="8226" width="9" style="144"/>
    <col min="8227" max="8248" width="0" style="144" hidden="1" customWidth="1"/>
    <col min="8249" max="8439" width="9" style="144"/>
    <col min="8440" max="8440" width="7.140625" style="144" customWidth="1"/>
    <col min="8441" max="8441" width="1.42578125" style="144" customWidth="1"/>
    <col min="8442" max="8442" width="3.5703125" style="144" customWidth="1"/>
    <col min="8443" max="8443" width="3.7109375" style="144" customWidth="1"/>
    <col min="8444" max="8444" width="14.7109375" style="144" customWidth="1"/>
    <col min="8445" max="8445" width="77.85546875" style="144" customWidth="1"/>
    <col min="8446" max="8446" width="7.42578125" style="144" customWidth="1"/>
    <col min="8447" max="8447" width="9.5703125" style="144" customWidth="1"/>
    <col min="8448" max="8450" width="20.140625" style="144" customWidth="1"/>
    <col min="8451" max="8451" width="13.28515625" style="144" customWidth="1"/>
    <col min="8452" max="8452" width="9" style="144"/>
    <col min="8453" max="8464" width="0" style="144" hidden="1" customWidth="1"/>
    <col min="8465" max="8465" width="14" style="144" customWidth="1"/>
    <col min="8466" max="8466" width="10.5703125" style="144" customWidth="1"/>
    <col min="8467" max="8467" width="12.85546875" style="144" customWidth="1"/>
    <col min="8468" max="8468" width="9.42578125" style="144" customWidth="1"/>
    <col min="8469" max="8469" width="12.85546875" style="144" customWidth="1"/>
    <col min="8470" max="8470" width="14" style="144" customWidth="1"/>
    <col min="8471" max="8482" width="9" style="144"/>
    <col min="8483" max="8504" width="0" style="144" hidden="1" customWidth="1"/>
    <col min="8505" max="8695" width="9" style="144"/>
    <col min="8696" max="8696" width="7.140625" style="144" customWidth="1"/>
    <col min="8697" max="8697" width="1.42578125" style="144" customWidth="1"/>
    <col min="8698" max="8698" width="3.5703125" style="144" customWidth="1"/>
    <col min="8699" max="8699" width="3.7109375" style="144" customWidth="1"/>
    <col min="8700" max="8700" width="14.7109375" style="144" customWidth="1"/>
    <col min="8701" max="8701" width="77.85546875" style="144" customWidth="1"/>
    <col min="8702" max="8702" width="7.42578125" style="144" customWidth="1"/>
    <col min="8703" max="8703" width="9.5703125" style="144" customWidth="1"/>
    <col min="8704" max="8706" width="20.140625" style="144" customWidth="1"/>
    <col min="8707" max="8707" width="13.28515625" style="144" customWidth="1"/>
    <col min="8708" max="8708" width="9" style="144"/>
    <col min="8709" max="8720" width="0" style="144" hidden="1" customWidth="1"/>
    <col min="8721" max="8721" width="14" style="144" customWidth="1"/>
    <col min="8722" max="8722" width="10.5703125" style="144" customWidth="1"/>
    <col min="8723" max="8723" width="12.85546875" style="144" customWidth="1"/>
    <col min="8724" max="8724" width="9.42578125" style="144" customWidth="1"/>
    <col min="8725" max="8725" width="12.85546875" style="144" customWidth="1"/>
    <col min="8726" max="8726" width="14" style="144" customWidth="1"/>
    <col min="8727" max="8738" width="9" style="144"/>
    <col min="8739" max="8760" width="0" style="144" hidden="1" customWidth="1"/>
    <col min="8761" max="8951" width="9" style="144"/>
    <col min="8952" max="8952" width="7.140625" style="144" customWidth="1"/>
    <col min="8953" max="8953" width="1.42578125" style="144" customWidth="1"/>
    <col min="8954" max="8954" width="3.5703125" style="144" customWidth="1"/>
    <col min="8955" max="8955" width="3.7109375" style="144" customWidth="1"/>
    <col min="8956" max="8956" width="14.7109375" style="144" customWidth="1"/>
    <col min="8957" max="8957" width="77.85546875" style="144" customWidth="1"/>
    <col min="8958" max="8958" width="7.42578125" style="144" customWidth="1"/>
    <col min="8959" max="8959" width="9.5703125" style="144" customWidth="1"/>
    <col min="8960" max="8962" width="20.140625" style="144" customWidth="1"/>
    <col min="8963" max="8963" width="13.28515625" style="144" customWidth="1"/>
    <col min="8964" max="8964" width="9" style="144"/>
    <col min="8965" max="8976" width="0" style="144" hidden="1" customWidth="1"/>
    <col min="8977" max="8977" width="14" style="144" customWidth="1"/>
    <col min="8978" max="8978" width="10.5703125" style="144" customWidth="1"/>
    <col min="8979" max="8979" width="12.85546875" style="144" customWidth="1"/>
    <col min="8980" max="8980" width="9.42578125" style="144" customWidth="1"/>
    <col min="8981" max="8981" width="12.85546875" style="144" customWidth="1"/>
    <col min="8982" max="8982" width="14" style="144" customWidth="1"/>
    <col min="8983" max="8994" width="9" style="144"/>
    <col min="8995" max="9016" width="0" style="144" hidden="1" customWidth="1"/>
    <col min="9017" max="9207" width="9" style="144"/>
    <col min="9208" max="9208" width="7.140625" style="144" customWidth="1"/>
    <col min="9209" max="9209" width="1.42578125" style="144" customWidth="1"/>
    <col min="9210" max="9210" width="3.5703125" style="144" customWidth="1"/>
    <col min="9211" max="9211" width="3.7109375" style="144" customWidth="1"/>
    <col min="9212" max="9212" width="14.7109375" style="144" customWidth="1"/>
    <col min="9213" max="9213" width="77.85546875" style="144" customWidth="1"/>
    <col min="9214" max="9214" width="7.42578125" style="144" customWidth="1"/>
    <col min="9215" max="9215" width="9.5703125" style="144" customWidth="1"/>
    <col min="9216" max="9218" width="20.140625" style="144" customWidth="1"/>
    <col min="9219" max="9219" width="13.28515625" style="144" customWidth="1"/>
    <col min="9220" max="9220" width="9" style="144"/>
    <col min="9221" max="9232" width="0" style="144" hidden="1" customWidth="1"/>
    <col min="9233" max="9233" width="14" style="144" customWidth="1"/>
    <col min="9234" max="9234" width="10.5703125" style="144" customWidth="1"/>
    <col min="9235" max="9235" width="12.85546875" style="144" customWidth="1"/>
    <col min="9236" max="9236" width="9.42578125" style="144" customWidth="1"/>
    <col min="9237" max="9237" width="12.85546875" style="144" customWidth="1"/>
    <col min="9238" max="9238" width="14" style="144" customWidth="1"/>
    <col min="9239" max="9250" width="9" style="144"/>
    <col min="9251" max="9272" width="0" style="144" hidden="1" customWidth="1"/>
    <col min="9273" max="9463" width="9" style="144"/>
    <col min="9464" max="9464" width="7.140625" style="144" customWidth="1"/>
    <col min="9465" max="9465" width="1.42578125" style="144" customWidth="1"/>
    <col min="9466" max="9466" width="3.5703125" style="144" customWidth="1"/>
    <col min="9467" max="9467" width="3.7109375" style="144" customWidth="1"/>
    <col min="9468" max="9468" width="14.7109375" style="144" customWidth="1"/>
    <col min="9469" max="9469" width="77.85546875" style="144" customWidth="1"/>
    <col min="9470" max="9470" width="7.42578125" style="144" customWidth="1"/>
    <col min="9471" max="9471" width="9.5703125" style="144" customWidth="1"/>
    <col min="9472" max="9474" width="20.140625" style="144" customWidth="1"/>
    <col min="9475" max="9475" width="13.28515625" style="144" customWidth="1"/>
    <col min="9476" max="9476" width="9" style="144"/>
    <col min="9477" max="9488" width="0" style="144" hidden="1" customWidth="1"/>
    <col min="9489" max="9489" width="14" style="144" customWidth="1"/>
    <col min="9490" max="9490" width="10.5703125" style="144" customWidth="1"/>
    <col min="9491" max="9491" width="12.85546875" style="144" customWidth="1"/>
    <col min="9492" max="9492" width="9.42578125" style="144" customWidth="1"/>
    <col min="9493" max="9493" width="12.85546875" style="144" customWidth="1"/>
    <col min="9494" max="9494" width="14" style="144" customWidth="1"/>
    <col min="9495" max="9506" width="9" style="144"/>
    <col min="9507" max="9528" width="0" style="144" hidden="1" customWidth="1"/>
    <col min="9529" max="9719" width="9" style="144"/>
    <col min="9720" max="9720" width="7.140625" style="144" customWidth="1"/>
    <col min="9721" max="9721" width="1.42578125" style="144" customWidth="1"/>
    <col min="9722" max="9722" width="3.5703125" style="144" customWidth="1"/>
    <col min="9723" max="9723" width="3.7109375" style="144" customWidth="1"/>
    <col min="9724" max="9724" width="14.7109375" style="144" customWidth="1"/>
    <col min="9725" max="9725" width="77.85546875" style="144" customWidth="1"/>
    <col min="9726" max="9726" width="7.42578125" style="144" customWidth="1"/>
    <col min="9727" max="9727" width="9.5703125" style="144" customWidth="1"/>
    <col min="9728" max="9730" width="20.140625" style="144" customWidth="1"/>
    <col min="9731" max="9731" width="13.28515625" style="144" customWidth="1"/>
    <col min="9732" max="9732" width="9" style="144"/>
    <col min="9733" max="9744" width="0" style="144" hidden="1" customWidth="1"/>
    <col min="9745" max="9745" width="14" style="144" customWidth="1"/>
    <col min="9746" max="9746" width="10.5703125" style="144" customWidth="1"/>
    <col min="9747" max="9747" width="12.85546875" style="144" customWidth="1"/>
    <col min="9748" max="9748" width="9.42578125" style="144" customWidth="1"/>
    <col min="9749" max="9749" width="12.85546875" style="144" customWidth="1"/>
    <col min="9750" max="9750" width="14" style="144" customWidth="1"/>
    <col min="9751" max="9762" width="9" style="144"/>
    <col min="9763" max="9784" width="0" style="144" hidden="1" customWidth="1"/>
    <col min="9785" max="9975" width="9" style="144"/>
    <col min="9976" max="9976" width="7.140625" style="144" customWidth="1"/>
    <col min="9977" max="9977" width="1.42578125" style="144" customWidth="1"/>
    <col min="9978" max="9978" width="3.5703125" style="144" customWidth="1"/>
    <col min="9979" max="9979" width="3.7109375" style="144" customWidth="1"/>
    <col min="9980" max="9980" width="14.7109375" style="144" customWidth="1"/>
    <col min="9981" max="9981" width="77.85546875" style="144" customWidth="1"/>
    <col min="9982" max="9982" width="7.42578125" style="144" customWidth="1"/>
    <col min="9983" max="9983" width="9.5703125" style="144" customWidth="1"/>
    <col min="9984" max="9986" width="20.140625" style="144" customWidth="1"/>
    <col min="9987" max="9987" width="13.28515625" style="144" customWidth="1"/>
    <col min="9988" max="9988" width="9" style="144"/>
    <col min="9989" max="10000" width="0" style="144" hidden="1" customWidth="1"/>
    <col min="10001" max="10001" width="14" style="144" customWidth="1"/>
    <col min="10002" max="10002" width="10.5703125" style="144" customWidth="1"/>
    <col min="10003" max="10003" width="12.85546875" style="144" customWidth="1"/>
    <col min="10004" max="10004" width="9.42578125" style="144" customWidth="1"/>
    <col min="10005" max="10005" width="12.85546875" style="144" customWidth="1"/>
    <col min="10006" max="10006" width="14" style="144" customWidth="1"/>
    <col min="10007" max="10018" width="9" style="144"/>
    <col min="10019" max="10040" width="0" style="144" hidden="1" customWidth="1"/>
    <col min="10041" max="10231" width="9" style="144"/>
    <col min="10232" max="10232" width="7.140625" style="144" customWidth="1"/>
    <col min="10233" max="10233" width="1.42578125" style="144" customWidth="1"/>
    <col min="10234" max="10234" width="3.5703125" style="144" customWidth="1"/>
    <col min="10235" max="10235" width="3.7109375" style="144" customWidth="1"/>
    <col min="10236" max="10236" width="14.7109375" style="144" customWidth="1"/>
    <col min="10237" max="10237" width="77.85546875" style="144" customWidth="1"/>
    <col min="10238" max="10238" width="7.42578125" style="144" customWidth="1"/>
    <col min="10239" max="10239" width="9.5703125" style="144" customWidth="1"/>
    <col min="10240" max="10242" width="20.140625" style="144" customWidth="1"/>
    <col min="10243" max="10243" width="13.28515625" style="144" customWidth="1"/>
    <col min="10244" max="10244" width="9" style="144"/>
    <col min="10245" max="10256" width="0" style="144" hidden="1" customWidth="1"/>
    <col min="10257" max="10257" width="14" style="144" customWidth="1"/>
    <col min="10258" max="10258" width="10.5703125" style="144" customWidth="1"/>
    <col min="10259" max="10259" width="12.85546875" style="144" customWidth="1"/>
    <col min="10260" max="10260" width="9.42578125" style="144" customWidth="1"/>
    <col min="10261" max="10261" width="12.85546875" style="144" customWidth="1"/>
    <col min="10262" max="10262" width="14" style="144" customWidth="1"/>
    <col min="10263" max="10274" width="9" style="144"/>
    <col min="10275" max="10296" width="0" style="144" hidden="1" customWidth="1"/>
    <col min="10297" max="10487" width="9" style="144"/>
    <col min="10488" max="10488" width="7.140625" style="144" customWidth="1"/>
    <col min="10489" max="10489" width="1.42578125" style="144" customWidth="1"/>
    <col min="10490" max="10490" width="3.5703125" style="144" customWidth="1"/>
    <col min="10491" max="10491" width="3.7109375" style="144" customWidth="1"/>
    <col min="10492" max="10492" width="14.7109375" style="144" customWidth="1"/>
    <col min="10493" max="10493" width="77.85546875" style="144" customWidth="1"/>
    <col min="10494" max="10494" width="7.42578125" style="144" customWidth="1"/>
    <col min="10495" max="10495" width="9.5703125" style="144" customWidth="1"/>
    <col min="10496" max="10498" width="20.140625" style="144" customWidth="1"/>
    <col min="10499" max="10499" width="13.28515625" style="144" customWidth="1"/>
    <col min="10500" max="10500" width="9" style="144"/>
    <col min="10501" max="10512" width="0" style="144" hidden="1" customWidth="1"/>
    <col min="10513" max="10513" width="14" style="144" customWidth="1"/>
    <col min="10514" max="10514" width="10.5703125" style="144" customWidth="1"/>
    <col min="10515" max="10515" width="12.85546875" style="144" customWidth="1"/>
    <col min="10516" max="10516" width="9.42578125" style="144" customWidth="1"/>
    <col min="10517" max="10517" width="12.85546875" style="144" customWidth="1"/>
    <col min="10518" max="10518" width="14" style="144" customWidth="1"/>
    <col min="10519" max="10530" width="9" style="144"/>
    <col min="10531" max="10552" width="0" style="144" hidden="1" customWidth="1"/>
    <col min="10553" max="10743" width="9" style="144"/>
    <col min="10744" max="10744" width="7.140625" style="144" customWidth="1"/>
    <col min="10745" max="10745" width="1.42578125" style="144" customWidth="1"/>
    <col min="10746" max="10746" width="3.5703125" style="144" customWidth="1"/>
    <col min="10747" max="10747" width="3.7109375" style="144" customWidth="1"/>
    <col min="10748" max="10748" width="14.7109375" style="144" customWidth="1"/>
    <col min="10749" max="10749" width="77.85546875" style="144" customWidth="1"/>
    <col min="10750" max="10750" width="7.42578125" style="144" customWidth="1"/>
    <col min="10751" max="10751" width="9.5703125" style="144" customWidth="1"/>
    <col min="10752" max="10754" width="20.140625" style="144" customWidth="1"/>
    <col min="10755" max="10755" width="13.28515625" style="144" customWidth="1"/>
    <col min="10756" max="10756" width="9" style="144"/>
    <col min="10757" max="10768" width="0" style="144" hidden="1" customWidth="1"/>
    <col min="10769" max="10769" width="14" style="144" customWidth="1"/>
    <col min="10770" max="10770" width="10.5703125" style="144" customWidth="1"/>
    <col min="10771" max="10771" width="12.85546875" style="144" customWidth="1"/>
    <col min="10772" max="10772" width="9.42578125" style="144" customWidth="1"/>
    <col min="10773" max="10773" width="12.85546875" style="144" customWidth="1"/>
    <col min="10774" max="10774" width="14" style="144" customWidth="1"/>
    <col min="10775" max="10786" width="9" style="144"/>
    <col min="10787" max="10808" width="0" style="144" hidden="1" customWidth="1"/>
    <col min="10809" max="10999" width="9" style="144"/>
    <col min="11000" max="11000" width="7.140625" style="144" customWidth="1"/>
    <col min="11001" max="11001" width="1.42578125" style="144" customWidth="1"/>
    <col min="11002" max="11002" width="3.5703125" style="144" customWidth="1"/>
    <col min="11003" max="11003" width="3.7109375" style="144" customWidth="1"/>
    <col min="11004" max="11004" width="14.7109375" style="144" customWidth="1"/>
    <col min="11005" max="11005" width="77.85546875" style="144" customWidth="1"/>
    <col min="11006" max="11006" width="7.42578125" style="144" customWidth="1"/>
    <col min="11007" max="11007" width="9.5703125" style="144" customWidth="1"/>
    <col min="11008" max="11010" width="20.140625" style="144" customWidth="1"/>
    <col min="11011" max="11011" width="13.28515625" style="144" customWidth="1"/>
    <col min="11012" max="11012" width="9" style="144"/>
    <col min="11013" max="11024" width="0" style="144" hidden="1" customWidth="1"/>
    <col min="11025" max="11025" width="14" style="144" customWidth="1"/>
    <col min="11026" max="11026" width="10.5703125" style="144" customWidth="1"/>
    <col min="11027" max="11027" width="12.85546875" style="144" customWidth="1"/>
    <col min="11028" max="11028" width="9.42578125" style="144" customWidth="1"/>
    <col min="11029" max="11029" width="12.85546875" style="144" customWidth="1"/>
    <col min="11030" max="11030" width="14" style="144" customWidth="1"/>
    <col min="11031" max="11042" width="9" style="144"/>
    <col min="11043" max="11064" width="0" style="144" hidden="1" customWidth="1"/>
    <col min="11065" max="11255" width="9" style="144"/>
    <col min="11256" max="11256" width="7.140625" style="144" customWidth="1"/>
    <col min="11257" max="11257" width="1.42578125" style="144" customWidth="1"/>
    <col min="11258" max="11258" width="3.5703125" style="144" customWidth="1"/>
    <col min="11259" max="11259" width="3.7109375" style="144" customWidth="1"/>
    <col min="11260" max="11260" width="14.7109375" style="144" customWidth="1"/>
    <col min="11261" max="11261" width="77.85546875" style="144" customWidth="1"/>
    <col min="11262" max="11262" width="7.42578125" style="144" customWidth="1"/>
    <col min="11263" max="11263" width="9.5703125" style="144" customWidth="1"/>
    <col min="11264" max="11266" width="20.140625" style="144" customWidth="1"/>
    <col min="11267" max="11267" width="13.28515625" style="144" customWidth="1"/>
    <col min="11268" max="11268" width="9" style="144"/>
    <col min="11269" max="11280" width="0" style="144" hidden="1" customWidth="1"/>
    <col min="11281" max="11281" width="14" style="144" customWidth="1"/>
    <col min="11282" max="11282" width="10.5703125" style="144" customWidth="1"/>
    <col min="11283" max="11283" width="12.85546875" style="144" customWidth="1"/>
    <col min="11284" max="11284" width="9.42578125" style="144" customWidth="1"/>
    <col min="11285" max="11285" width="12.85546875" style="144" customWidth="1"/>
    <col min="11286" max="11286" width="14" style="144" customWidth="1"/>
    <col min="11287" max="11298" width="9" style="144"/>
    <col min="11299" max="11320" width="0" style="144" hidden="1" customWidth="1"/>
    <col min="11321" max="11511" width="9" style="144"/>
    <col min="11512" max="11512" width="7.140625" style="144" customWidth="1"/>
    <col min="11513" max="11513" width="1.42578125" style="144" customWidth="1"/>
    <col min="11514" max="11514" width="3.5703125" style="144" customWidth="1"/>
    <col min="11515" max="11515" width="3.7109375" style="144" customWidth="1"/>
    <col min="11516" max="11516" width="14.7109375" style="144" customWidth="1"/>
    <col min="11517" max="11517" width="77.85546875" style="144" customWidth="1"/>
    <col min="11518" max="11518" width="7.42578125" style="144" customWidth="1"/>
    <col min="11519" max="11519" width="9.5703125" style="144" customWidth="1"/>
    <col min="11520" max="11522" width="20.140625" style="144" customWidth="1"/>
    <col min="11523" max="11523" width="13.28515625" style="144" customWidth="1"/>
    <col min="11524" max="11524" width="9" style="144"/>
    <col min="11525" max="11536" width="0" style="144" hidden="1" customWidth="1"/>
    <col min="11537" max="11537" width="14" style="144" customWidth="1"/>
    <col min="11538" max="11538" width="10.5703125" style="144" customWidth="1"/>
    <col min="11539" max="11539" width="12.85546875" style="144" customWidth="1"/>
    <col min="11540" max="11540" width="9.42578125" style="144" customWidth="1"/>
    <col min="11541" max="11541" width="12.85546875" style="144" customWidth="1"/>
    <col min="11542" max="11542" width="14" style="144" customWidth="1"/>
    <col min="11543" max="11554" width="9" style="144"/>
    <col min="11555" max="11576" width="0" style="144" hidden="1" customWidth="1"/>
    <col min="11577" max="11767" width="9" style="144"/>
    <col min="11768" max="11768" width="7.140625" style="144" customWidth="1"/>
    <col min="11769" max="11769" width="1.42578125" style="144" customWidth="1"/>
    <col min="11770" max="11770" width="3.5703125" style="144" customWidth="1"/>
    <col min="11771" max="11771" width="3.7109375" style="144" customWidth="1"/>
    <col min="11772" max="11772" width="14.7109375" style="144" customWidth="1"/>
    <col min="11773" max="11773" width="77.85546875" style="144" customWidth="1"/>
    <col min="11774" max="11774" width="7.42578125" style="144" customWidth="1"/>
    <col min="11775" max="11775" width="9.5703125" style="144" customWidth="1"/>
    <col min="11776" max="11778" width="20.140625" style="144" customWidth="1"/>
    <col min="11779" max="11779" width="13.28515625" style="144" customWidth="1"/>
    <col min="11780" max="11780" width="9" style="144"/>
    <col min="11781" max="11792" width="0" style="144" hidden="1" customWidth="1"/>
    <col min="11793" max="11793" width="14" style="144" customWidth="1"/>
    <col min="11794" max="11794" width="10.5703125" style="144" customWidth="1"/>
    <col min="11795" max="11795" width="12.85546875" style="144" customWidth="1"/>
    <col min="11796" max="11796" width="9.42578125" style="144" customWidth="1"/>
    <col min="11797" max="11797" width="12.85546875" style="144" customWidth="1"/>
    <col min="11798" max="11798" width="14" style="144" customWidth="1"/>
    <col min="11799" max="11810" width="9" style="144"/>
    <col min="11811" max="11832" width="0" style="144" hidden="1" customWidth="1"/>
    <col min="11833" max="12023" width="9" style="144"/>
    <col min="12024" max="12024" width="7.140625" style="144" customWidth="1"/>
    <col min="12025" max="12025" width="1.42578125" style="144" customWidth="1"/>
    <col min="12026" max="12026" width="3.5703125" style="144" customWidth="1"/>
    <col min="12027" max="12027" width="3.7109375" style="144" customWidth="1"/>
    <col min="12028" max="12028" width="14.7109375" style="144" customWidth="1"/>
    <col min="12029" max="12029" width="77.85546875" style="144" customWidth="1"/>
    <col min="12030" max="12030" width="7.42578125" style="144" customWidth="1"/>
    <col min="12031" max="12031" width="9.5703125" style="144" customWidth="1"/>
    <col min="12032" max="12034" width="20.140625" style="144" customWidth="1"/>
    <col min="12035" max="12035" width="13.28515625" style="144" customWidth="1"/>
    <col min="12036" max="12036" width="9" style="144"/>
    <col min="12037" max="12048" width="0" style="144" hidden="1" customWidth="1"/>
    <col min="12049" max="12049" width="14" style="144" customWidth="1"/>
    <col min="12050" max="12050" width="10.5703125" style="144" customWidth="1"/>
    <col min="12051" max="12051" width="12.85546875" style="144" customWidth="1"/>
    <col min="12052" max="12052" width="9.42578125" style="144" customWidth="1"/>
    <col min="12053" max="12053" width="12.85546875" style="144" customWidth="1"/>
    <col min="12054" max="12054" width="14" style="144" customWidth="1"/>
    <col min="12055" max="12066" width="9" style="144"/>
    <col min="12067" max="12088" width="0" style="144" hidden="1" customWidth="1"/>
    <col min="12089" max="12279" width="9" style="144"/>
    <col min="12280" max="12280" width="7.140625" style="144" customWidth="1"/>
    <col min="12281" max="12281" width="1.42578125" style="144" customWidth="1"/>
    <col min="12282" max="12282" width="3.5703125" style="144" customWidth="1"/>
    <col min="12283" max="12283" width="3.7109375" style="144" customWidth="1"/>
    <col min="12284" max="12284" width="14.7109375" style="144" customWidth="1"/>
    <col min="12285" max="12285" width="77.85546875" style="144" customWidth="1"/>
    <col min="12286" max="12286" width="7.42578125" style="144" customWidth="1"/>
    <col min="12287" max="12287" width="9.5703125" style="144" customWidth="1"/>
    <col min="12288" max="12290" width="20.140625" style="144" customWidth="1"/>
    <col min="12291" max="12291" width="13.28515625" style="144" customWidth="1"/>
    <col min="12292" max="12292" width="9" style="144"/>
    <col min="12293" max="12304" width="0" style="144" hidden="1" customWidth="1"/>
    <col min="12305" max="12305" width="14" style="144" customWidth="1"/>
    <col min="12306" max="12306" width="10.5703125" style="144" customWidth="1"/>
    <col min="12307" max="12307" width="12.85546875" style="144" customWidth="1"/>
    <col min="12308" max="12308" width="9.42578125" style="144" customWidth="1"/>
    <col min="12309" max="12309" width="12.85546875" style="144" customWidth="1"/>
    <col min="12310" max="12310" width="14" style="144" customWidth="1"/>
    <col min="12311" max="12322" width="9" style="144"/>
    <col min="12323" max="12344" width="0" style="144" hidden="1" customWidth="1"/>
    <col min="12345" max="12535" width="9" style="144"/>
    <col min="12536" max="12536" width="7.140625" style="144" customWidth="1"/>
    <col min="12537" max="12537" width="1.42578125" style="144" customWidth="1"/>
    <col min="12538" max="12538" width="3.5703125" style="144" customWidth="1"/>
    <col min="12539" max="12539" width="3.7109375" style="144" customWidth="1"/>
    <col min="12540" max="12540" width="14.7109375" style="144" customWidth="1"/>
    <col min="12541" max="12541" width="77.85546875" style="144" customWidth="1"/>
    <col min="12542" max="12542" width="7.42578125" style="144" customWidth="1"/>
    <col min="12543" max="12543" width="9.5703125" style="144" customWidth="1"/>
    <col min="12544" max="12546" width="20.140625" style="144" customWidth="1"/>
    <col min="12547" max="12547" width="13.28515625" style="144" customWidth="1"/>
    <col min="12548" max="12548" width="9" style="144"/>
    <col min="12549" max="12560" width="0" style="144" hidden="1" customWidth="1"/>
    <col min="12561" max="12561" width="14" style="144" customWidth="1"/>
    <col min="12562" max="12562" width="10.5703125" style="144" customWidth="1"/>
    <col min="12563" max="12563" width="12.85546875" style="144" customWidth="1"/>
    <col min="12564" max="12564" width="9.42578125" style="144" customWidth="1"/>
    <col min="12565" max="12565" width="12.85546875" style="144" customWidth="1"/>
    <col min="12566" max="12566" width="14" style="144" customWidth="1"/>
    <col min="12567" max="12578" width="9" style="144"/>
    <col min="12579" max="12600" width="0" style="144" hidden="1" customWidth="1"/>
    <col min="12601" max="12791" width="9" style="144"/>
    <col min="12792" max="12792" width="7.140625" style="144" customWidth="1"/>
    <col min="12793" max="12793" width="1.42578125" style="144" customWidth="1"/>
    <col min="12794" max="12794" width="3.5703125" style="144" customWidth="1"/>
    <col min="12795" max="12795" width="3.7109375" style="144" customWidth="1"/>
    <col min="12796" max="12796" width="14.7109375" style="144" customWidth="1"/>
    <col min="12797" max="12797" width="77.85546875" style="144" customWidth="1"/>
    <col min="12798" max="12798" width="7.42578125" style="144" customWidth="1"/>
    <col min="12799" max="12799" width="9.5703125" style="144" customWidth="1"/>
    <col min="12800" max="12802" width="20.140625" style="144" customWidth="1"/>
    <col min="12803" max="12803" width="13.28515625" style="144" customWidth="1"/>
    <col min="12804" max="12804" width="9" style="144"/>
    <col min="12805" max="12816" width="0" style="144" hidden="1" customWidth="1"/>
    <col min="12817" max="12817" width="14" style="144" customWidth="1"/>
    <col min="12818" max="12818" width="10.5703125" style="144" customWidth="1"/>
    <col min="12819" max="12819" width="12.85546875" style="144" customWidth="1"/>
    <col min="12820" max="12820" width="9.42578125" style="144" customWidth="1"/>
    <col min="12821" max="12821" width="12.85546875" style="144" customWidth="1"/>
    <col min="12822" max="12822" width="14" style="144" customWidth="1"/>
    <col min="12823" max="12834" width="9" style="144"/>
    <col min="12835" max="12856" width="0" style="144" hidden="1" customWidth="1"/>
    <col min="12857" max="13047" width="9" style="144"/>
    <col min="13048" max="13048" width="7.140625" style="144" customWidth="1"/>
    <col min="13049" max="13049" width="1.42578125" style="144" customWidth="1"/>
    <col min="13050" max="13050" width="3.5703125" style="144" customWidth="1"/>
    <col min="13051" max="13051" width="3.7109375" style="144" customWidth="1"/>
    <col min="13052" max="13052" width="14.7109375" style="144" customWidth="1"/>
    <col min="13053" max="13053" width="77.85546875" style="144" customWidth="1"/>
    <col min="13054" max="13054" width="7.42578125" style="144" customWidth="1"/>
    <col min="13055" max="13055" width="9.5703125" style="144" customWidth="1"/>
    <col min="13056" max="13058" width="20.140625" style="144" customWidth="1"/>
    <col min="13059" max="13059" width="13.28515625" style="144" customWidth="1"/>
    <col min="13060" max="13060" width="9" style="144"/>
    <col min="13061" max="13072" width="0" style="144" hidden="1" customWidth="1"/>
    <col min="13073" max="13073" width="14" style="144" customWidth="1"/>
    <col min="13074" max="13074" width="10.5703125" style="144" customWidth="1"/>
    <col min="13075" max="13075" width="12.85546875" style="144" customWidth="1"/>
    <col min="13076" max="13076" width="9.42578125" style="144" customWidth="1"/>
    <col min="13077" max="13077" width="12.85546875" style="144" customWidth="1"/>
    <col min="13078" max="13078" width="14" style="144" customWidth="1"/>
    <col min="13079" max="13090" width="9" style="144"/>
    <col min="13091" max="13112" width="0" style="144" hidden="1" customWidth="1"/>
    <col min="13113" max="13303" width="9" style="144"/>
    <col min="13304" max="13304" width="7.140625" style="144" customWidth="1"/>
    <col min="13305" max="13305" width="1.42578125" style="144" customWidth="1"/>
    <col min="13306" max="13306" width="3.5703125" style="144" customWidth="1"/>
    <col min="13307" max="13307" width="3.7109375" style="144" customWidth="1"/>
    <col min="13308" max="13308" width="14.7109375" style="144" customWidth="1"/>
    <col min="13309" max="13309" width="77.85546875" style="144" customWidth="1"/>
    <col min="13310" max="13310" width="7.42578125" style="144" customWidth="1"/>
    <col min="13311" max="13311" width="9.5703125" style="144" customWidth="1"/>
    <col min="13312" max="13314" width="20.140625" style="144" customWidth="1"/>
    <col min="13315" max="13315" width="13.28515625" style="144" customWidth="1"/>
    <col min="13316" max="13316" width="9" style="144"/>
    <col min="13317" max="13328" width="0" style="144" hidden="1" customWidth="1"/>
    <col min="13329" max="13329" width="14" style="144" customWidth="1"/>
    <col min="13330" max="13330" width="10.5703125" style="144" customWidth="1"/>
    <col min="13331" max="13331" width="12.85546875" style="144" customWidth="1"/>
    <col min="13332" max="13332" width="9.42578125" style="144" customWidth="1"/>
    <col min="13333" max="13333" width="12.85546875" style="144" customWidth="1"/>
    <col min="13334" max="13334" width="14" style="144" customWidth="1"/>
    <col min="13335" max="13346" width="9" style="144"/>
    <col min="13347" max="13368" width="0" style="144" hidden="1" customWidth="1"/>
    <col min="13369" max="13559" width="9" style="144"/>
    <col min="13560" max="13560" width="7.140625" style="144" customWidth="1"/>
    <col min="13561" max="13561" width="1.42578125" style="144" customWidth="1"/>
    <col min="13562" max="13562" width="3.5703125" style="144" customWidth="1"/>
    <col min="13563" max="13563" width="3.7109375" style="144" customWidth="1"/>
    <col min="13564" max="13564" width="14.7109375" style="144" customWidth="1"/>
    <col min="13565" max="13565" width="77.85546875" style="144" customWidth="1"/>
    <col min="13566" max="13566" width="7.42578125" style="144" customWidth="1"/>
    <col min="13567" max="13567" width="9.5703125" style="144" customWidth="1"/>
    <col min="13568" max="13570" width="20.140625" style="144" customWidth="1"/>
    <col min="13571" max="13571" width="13.28515625" style="144" customWidth="1"/>
    <col min="13572" max="13572" width="9" style="144"/>
    <col min="13573" max="13584" width="0" style="144" hidden="1" customWidth="1"/>
    <col min="13585" max="13585" width="14" style="144" customWidth="1"/>
    <col min="13586" max="13586" width="10.5703125" style="144" customWidth="1"/>
    <col min="13587" max="13587" width="12.85546875" style="144" customWidth="1"/>
    <col min="13588" max="13588" width="9.42578125" style="144" customWidth="1"/>
    <col min="13589" max="13589" width="12.85546875" style="144" customWidth="1"/>
    <col min="13590" max="13590" width="14" style="144" customWidth="1"/>
    <col min="13591" max="13602" width="9" style="144"/>
    <col min="13603" max="13624" width="0" style="144" hidden="1" customWidth="1"/>
    <col min="13625" max="13815" width="9" style="144"/>
    <col min="13816" max="13816" width="7.140625" style="144" customWidth="1"/>
    <col min="13817" max="13817" width="1.42578125" style="144" customWidth="1"/>
    <col min="13818" max="13818" width="3.5703125" style="144" customWidth="1"/>
    <col min="13819" max="13819" width="3.7109375" style="144" customWidth="1"/>
    <col min="13820" max="13820" width="14.7109375" style="144" customWidth="1"/>
    <col min="13821" max="13821" width="77.85546875" style="144" customWidth="1"/>
    <col min="13822" max="13822" width="7.42578125" style="144" customWidth="1"/>
    <col min="13823" max="13823" width="9.5703125" style="144" customWidth="1"/>
    <col min="13824" max="13826" width="20.140625" style="144" customWidth="1"/>
    <col min="13827" max="13827" width="13.28515625" style="144" customWidth="1"/>
    <col min="13828" max="13828" width="9" style="144"/>
    <col min="13829" max="13840" width="0" style="144" hidden="1" customWidth="1"/>
    <col min="13841" max="13841" width="14" style="144" customWidth="1"/>
    <col min="13842" max="13842" width="10.5703125" style="144" customWidth="1"/>
    <col min="13843" max="13843" width="12.85546875" style="144" customWidth="1"/>
    <col min="13844" max="13844" width="9.42578125" style="144" customWidth="1"/>
    <col min="13845" max="13845" width="12.85546875" style="144" customWidth="1"/>
    <col min="13846" max="13846" width="14" style="144" customWidth="1"/>
    <col min="13847" max="13858" width="9" style="144"/>
    <col min="13859" max="13880" width="0" style="144" hidden="1" customWidth="1"/>
    <col min="13881" max="14071" width="9" style="144"/>
    <col min="14072" max="14072" width="7.140625" style="144" customWidth="1"/>
    <col min="14073" max="14073" width="1.42578125" style="144" customWidth="1"/>
    <col min="14074" max="14074" width="3.5703125" style="144" customWidth="1"/>
    <col min="14075" max="14075" width="3.7109375" style="144" customWidth="1"/>
    <col min="14076" max="14076" width="14.7109375" style="144" customWidth="1"/>
    <col min="14077" max="14077" width="77.85546875" style="144" customWidth="1"/>
    <col min="14078" max="14078" width="7.42578125" style="144" customWidth="1"/>
    <col min="14079" max="14079" width="9.5703125" style="144" customWidth="1"/>
    <col min="14080" max="14082" width="20.140625" style="144" customWidth="1"/>
    <col min="14083" max="14083" width="13.28515625" style="144" customWidth="1"/>
    <col min="14084" max="14084" width="9" style="144"/>
    <col min="14085" max="14096" width="0" style="144" hidden="1" customWidth="1"/>
    <col min="14097" max="14097" width="14" style="144" customWidth="1"/>
    <col min="14098" max="14098" width="10.5703125" style="144" customWidth="1"/>
    <col min="14099" max="14099" width="12.85546875" style="144" customWidth="1"/>
    <col min="14100" max="14100" width="9.42578125" style="144" customWidth="1"/>
    <col min="14101" max="14101" width="12.85546875" style="144" customWidth="1"/>
    <col min="14102" max="14102" width="14" style="144" customWidth="1"/>
    <col min="14103" max="14114" width="9" style="144"/>
    <col min="14115" max="14136" width="0" style="144" hidden="1" customWidth="1"/>
    <col min="14137" max="14327" width="9" style="144"/>
    <col min="14328" max="14328" width="7.140625" style="144" customWidth="1"/>
    <col min="14329" max="14329" width="1.42578125" style="144" customWidth="1"/>
    <col min="14330" max="14330" width="3.5703125" style="144" customWidth="1"/>
    <col min="14331" max="14331" width="3.7109375" style="144" customWidth="1"/>
    <col min="14332" max="14332" width="14.7109375" style="144" customWidth="1"/>
    <col min="14333" max="14333" width="77.85546875" style="144" customWidth="1"/>
    <col min="14334" max="14334" width="7.42578125" style="144" customWidth="1"/>
    <col min="14335" max="14335" width="9.5703125" style="144" customWidth="1"/>
    <col min="14336" max="14338" width="20.140625" style="144" customWidth="1"/>
    <col min="14339" max="14339" width="13.28515625" style="144" customWidth="1"/>
    <col min="14340" max="14340" width="9" style="144"/>
    <col min="14341" max="14352" width="0" style="144" hidden="1" customWidth="1"/>
    <col min="14353" max="14353" width="14" style="144" customWidth="1"/>
    <col min="14354" max="14354" width="10.5703125" style="144" customWidth="1"/>
    <col min="14355" max="14355" width="12.85546875" style="144" customWidth="1"/>
    <col min="14356" max="14356" width="9.42578125" style="144" customWidth="1"/>
    <col min="14357" max="14357" width="12.85546875" style="144" customWidth="1"/>
    <col min="14358" max="14358" width="14" style="144" customWidth="1"/>
    <col min="14359" max="14370" width="9" style="144"/>
    <col min="14371" max="14392" width="0" style="144" hidden="1" customWidth="1"/>
    <col min="14393" max="14583" width="9" style="144"/>
    <col min="14584" max="14584" width="7.140625" style="144" customWidth="1"/>
    <col min="14585" max="14585" width="1.42578125" style="144" customWidth="1"/>
    <col min="14586" max="14586" width="3.5703125" style="144" customWidth="1"/>
    <col min="14587" max="14587" width="3.7109375" style="144" customWidth="1"/>
    <col min="14588" max="14588" width="14.7109375" style="144" customWidth="1"/>
    <col min="14589" max="14589" width="77.85546875" style="144" customWidth="1"/>
    <col min="14590" max="14590" width="7.42578125" style="144" customWidth="1"/>
    <col min="14591" max="14591" width="9.5703125" style="144" customWidth="1"/>
    <col min="14592" max="14594" width="20.140625" style="144" customWidth="1"/>
    <col min="14595" max="14595" width="13.28515625" style="144" customWidth="1"/>
    <col min="14596" max="14596" width="9" style="144"/>
    <col min="14597" max="14608" width="0" style="144" hidden="1" customWidth="1"/>
    <col min="14609" max="14609" width="14" style="144" customWidth="1"/>
    <col min="14610" max="14610" width="10.5703125" style="144" customWidth="1"/>
    <col min="14611" max="14611" width="12.85546875" style="144" customWidth="1"/>
    <col min="14612" max="14612" width="9.42578125" style="144" customWidth="1"/>
    <col min="14613" max="14613" width="12.85546875" style="144" customWidth="1"/>
    <col min="14614" max="14614" width="14" style="144" customWidth="1"/>
    <col min="14615" max="14626" width="9" style="144"/>
    <col min="14627" max="14648" width="0" style="144" hidden="1" customWidth="1"/>
    <col min="14649" max="14839" width="9" style="144"/>
    <col min="14840" max="14840" width="7.140625" style="144" customWidth="1"/>
    <col min="14841" max="14841" width="1.42578125" style="144" customWidth="1"/>
    <col min="14842" max="14842" width="3.5703125" style="144" customWidth="1"/>
    <col min="14843" max="14843" width="3.7109375" style="144" customWidth="1"/>
    <col min="14844" max="14844" width="14.7109375" style="144" customWidth="1"/>
    <col min="14845" max="14845" width="77.85546875" style="144" customWidth="1"/>
    <col min="14846" max="14846" width="7.42578125" style="144" customWidth="1"/>
    <col min="14847" max="14847" width="9.5703125" style="144" customWidth="1"/>
    <col min="14848" max="14850" width="20.140625" style="144" customWidth="1"/>
    <col min="14851" max="14851" width="13.28515625" style="144" customWidth="1"/>
    <col min="14852" max="14852" width="9" style="144"/>
    <col min="14853" max="14864" width="0" style="144" hidden="1" customWidth="1"/>
    <col min="14865" max="14865" width="14" style="144" customWidth="1"/>
    <col min="14866" max="14866" width="10.5703125" style="144" customWidth="1"/>
    <col min="14867" max="14867" width="12.85546875" style="144" customWidth="1"/>
    <col min="14868" max="14868" width="9.42578125" style="144" customWidth="1"/>
    <col min="14869" max="14869" width="12.85546875" style="144" customWidth="1"/>
    <col min="14870" max="14870" width="14" style="144" customWidth="1"/>
    <col min="14871" max="14882" width="9" style="144"/>
    <col min="14883" max="14904" width="0" style="144" hidden="1" customWidth="1"/>
    <col min="14905" max="15095" width="9" style="144"/>
    <col min="15096" max="15096" width="7.140625" style="144" customWidth="1"/>
    <col min="15097" max="15097" width="1.42578125" style="144" customWidth="1"/>
    <col min="15098" max="15098" width="3.5703125" style="144" customWidth="1"/>
    <col min="15099" max="15099" width="3.7109375" style="144" customWidth="1"/>
    <col min="15100" max="15100" width="14.7109375" style="144" customWidth="1"/>
    <col min="15101" max="15101" width="77.85546875" style="144" customWidth="1"/>
    <col min="15102" max="15102" width="7.42578125" style="144" customWidth="1"/>
    <col min="15103" max="15103" width="9.5703125" style="144" customWidth="1"/>
    <col min="15104" max="15106" width="20.140625" style="144" customWidth="1"/>
    <col min="15107" max="15107" width="13.28515625" style="144" customWidth="1"/>
    <col min="15108" max="15108" width="9" style="144"/>
    <col min="15109" max="15120" width="0" style="144" hidden="1" customWidth="1"/>
    <col min="15121" max="15121" width="14" style="144" customWidth="1"/>
    <col min="15122" max="15122" width="10.5703125" style="144" customWidth="1"/>
    <col min="15123" max="15123" width="12.85546875" style="144" customWidth="1"/>
    <col min="15124" max="15124" width="9.42578125" style="144" customWidth="1"/>
    <col min="15125" max="15125" width="12.85546875" style="144" customWidth="1"/>
    <col min="15126" max="15126" width="14" style="144" customWidth="1"/>
    <col min="15127" max="15138" width="9" style="144"/>
    <col min="15139" max="15160" width="0" style="144" hidden="1" customWidth="1"/>
    <col min="15161" max="15351" width="9" style="144"/>
    <col min="15352" max="15352" width="7.140625" style="144" customWidth="1"/>
    <col min="15353" max="15353" width="1.42578125" style="144" customWidth="1"/>
    <col min="15354" max="15354" width="3.5703125" style="144" customWidth="1"/>
    <col min="15355" max="15355" width="3.7109375" style="144" customWidth="1"/>
    <col min="15356" max="15356" width="14.7109375" style="144" customWidth="1"/>
    <col min="15357" max="15357" width="77.85546875" style="144" customWidth="1"/>
    <col min="15358" max="15358" width="7.42578125" style="144" customWidth="1"/>
    <col min="15359" max="15359" width="9.5703125" style="144" customWidth="1"/>
    <col min="15360" max="15362" width="20.140625" style="144" customWidth="1"/>
    <col min="15363" max="15363" width="13.28515625" style="144" customWidth="1"/>
    <col min="15364" max="15364" width="9" style="144"/>
    <col min="15365" max="15376" width="0" style="144" hidden="1" customWidth="1"/>
    <col min="15377" max="15377" width="14" style="144" customWidth="1"/>
    <col min="15378" max="15378" width="10.5703125" style="144" customWidth="1"/>
    <col min="15379" max="15379" width="12.85546875" style="144" customWidth="1"/>
    <col min="15380" max="15380" width="9.42578125" style="144" customWidth="1"/>
    <col min="15381" max="15381" width="12.85546875" style="144" customWidth="1"/>
    <col min="15382" max="15382" width="14" style="144" customWidth="1"/>
    <col min="15383" max="15394" width="9" style="144"/>
    <col min="15395" max="15416" width="0" style="144" hidden="1" customWidth="1"/>
    <col min="15417" max="15607" width="9" style="144"/>
    <col min="15608" max="15608" width="7.140625" style="144" customWidth="1"/>
    <col min="15609" max="15609" width="1.42578125" style="144" customWidth="1"/>
    <col min="15610" max="15610" width="3.5703125" style="144" customWidth="1"/>
    <col min="15611" max="15611" width="3.7109375" style="144" customWidth="1"/>
    <col min="15612" max="15612" width="14.7109375" style="144" customWidth="1"/>
    <col min="15613" max="15613" width="77.85546875" style="144" customWidth="1"/>
    <col min="15614" max="15614" width="7.42578125" style="144" customWidth="1"/>
    <col min="15615" max="15615" width="9.5703125" style="144" customWidth="1"/>
    <col min="15616" max="15618" width="20.140625" style="144" customWidth="1"/>
    <col min="15619" max="15619" width="13.28515625" style="144" customWidth="1"/>
    <col min="15620" max="15620" width="9" style="144"/>
    <col min="15621" max="15632" width="0" style="144" hidden="1" customWidth="1"/>
    <col min="15633" max="15633" width="14" style="144" customWidth="1"/>
    <col min="15634" max="15634" width="10.5703125" style="144" customWidth="1"/>
    <col min="15635" max="15635" width="12.85546875" style="144" customWidth="1"/>
    <col min="15636" max="15636" width="9.42578125" style="144" customWidth="1"/>
    <col min="15637" max="15637" width="12.85546875" style="144" customWidth="1"/>
    <col min="15638" max="15638" width="14" style="144" customWidth="1"/>
    <col min="15639" max="15650" width="9" style="144"/>
    <col min="15651" max="15672" width="0" style="144" hidden="1" customWidth="1"/>
    <col min="15673" max="15863" width="9" style="144"/>
    <col min="15864" max="15864" width="7.140625" style="144" customWidth="1"/>
    <col min="15865" max="15865" width="1.42578125" style="144" customWidth="1"/>
    <col min="15866" max="15866" width="3.5703125" style="144" customWidth="1"/>
    <col min="15867" max="15867" width="3.7109375" style="144" customWidth="1"/>
    <col min="15868" max="15868" width="14.7109375" style="144" customWidth="1"/>
    <col min="15869" max="15869" width="77.85546875" style="144" customWidth="1"/>
    <col min="15870" max="15870" width="7.42578125" style="144" customWidth="1"/>
    <col min="15871" max="15871" width="9.5703125" style="144" customWidth="1"/>
    <col min="15872" max="15874" width="20.140625" style="144" customWidth="1"/>
    <col min="15875" max="15875" width="13.28515625" style="144" customWidth="1"/>
    <col min="15876" max="15876" width="9" style="144"/>
    <col min="15877" max="15888" width="0" style="144" hidden="1" customWidth="1"/>
    <col min="15889" max="15889" width="14" style="144" customWidth="1"/>
    <col min="15890" max="15890" width="10.5703125" style="144" customWidth="1"/>
    <col min="15891" max="15891" width="12.85546875" style="144" customWidth="1"/>
    <col min="15892" max="15892" width="9.42578125" style="144" customWidth="1"/>
    <col min="15893" max="15893" width="12.85546875" style="144" customWidth="1"/>
    <col min="15894" max="15894" width="14" style="144" customWidth="1"/>
    <col min="15895" max="15906" width="9" style="144"/>
    <col min="15907" max="15928" width="0" style="144" hidden="1" customWidth="1"/>
    <col min="15929" max="16119" width="9" style="144"/>
    <col min="16120" max="16120" width="7.140625" style="144" customWidth="1"/>
    <col min="16121" max="16121" width="1.42578125" style="144" customWidth="1"/>
    <col min="16122" max="16122" width="3.5703125" style="144" customWidth="1"/>
    <col min="16123" max="16123" width="3.7109375" style="144" customWidth="1"/>
    <col min="16124" max="16124" width="14.7109375" style="144" customWidth="1"/>
    <col min="16125" max="16125" width="77.85546875" style="144" customWidth="1"/>
    <col min="16126" max="16126" width="7.42578125" style="144" customWidth="1"/>
    <col min="16127" max="16127" width="9.5703125" style="144" customWidth="1"/>
    <col min="16128" max="16130" width="20.140625" style="144" customWidth="1"/>
    <col min="16131" max="16131" width="13.28515625" style="144" customWidth="1"/>
    <col min="16132" max="16132" width="9" style="144"/>
    <col min="16133" max="16144" width="0" style="144" hidden="1" customWidth="1"/>
    <col min="16145" max="16145" width="14" style="144" customWidth="1"/>
    <col min="16146" max="16146" width="10.5703125" style="144" customWidth="1"/>
    <col min="16147" max="16147" width="12.85546875" style="144" customWidth="1"/>
    <col min="16148" max="16148" width="9.42578125" style="144" customWidth="1"/>
    <col min="16149" max="16149" width="12.85546875" style="144" customWidth="1"/>
    <col min="16150" max="16150" width="14" style="144" customWidth="1"/>
    <col min="16151" max="16162" width="9" style="144"/>
    <col min="16163" max="16184" width="0" style="144" hidden="1" customWidth="1"/>
    <col min="16185" max="16384" width="9" style="144"/>
  </cols>
  <sheetData>
    <row r="1" spans="1:37" s="5" customFormat="1" ht="22.5" customHeight="1" x14ac:dyDescent="0.25">
      <c r="A1" s="1"/>
      <c r="B1" s="156"/>
      <c r="C1" s="156"/>
      <c r="D1" s="157" t="s">
        <v>0</v>
      </c>
      <c r="E1" s="156"/>
      <c r="F1" s="154" t="s">
        <v>1</v>
      </c>
      <c r="G1" s="249" t="s">
        <v>2</v>
      </c>
      <c r="H1" s="249"/>
      <c r="I1" s="156"/>
      <c r="J1" s="154" t="s">
        <v>3</v>
      </c>
      <c r="K1" s="157" t="s">
        <v>4</v>
      </c>
      <c r="L1" s="154" t="s">
        <v>5</v>
      </c>
      <c r="M1" s="154"/>
      <c r="N1" s="154"/>
      <c r="O1" s="154"/>
      <c r="P1" s="154"/>
      <c r="Q1" s="154"/>
      <c r="R1" s="154"/>
      <c r="S1" s="154"/>
      <c r="T1" s="154"/>
      <c r="U1" s="155"/>
      <c r="V1" s="155"/>
    </row>
    <row r="2" spans="1:37" ht="37.5" customHeight="1" x14ac:dyDescent="0.25"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AK2" s="144" t="s">
        <v>562</v>
      </c>
    </row>
    <row r="3" spans="1:37" ht="7.5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K3" s="144" t="s">
        <v>6</v>
      </c>
    </row>
    <row r="4" spans="1:37" ht="37.5" customHeight="1" x14ac:dyDescent="0.25">
      <c r="B4" s="10"/>
      <c r="C4" s="145"/>
      <c r="D4" s="158" t="s">
        <v>7</v>
      </c>
      <c r="E4" s="145"/>
      <c r="F4" s="145"/>
      <c r="G4" s="145"/>
      <c r="H4" s="145"/>
      <c r="I4" s="145"/>
      <c r="J4" s="145"/>
      <c r="K4" s="145"/>
      <c r="L4" s="13"/>
      <c r="N4" s="159" t="s">
        <v>8</v>
      </c>
      <c r="AK4" s="144" t="s">
        <v>9</v>
      </c>
    </row>
    <row r="5" spans="1:37" ht="7.5" customHeight="1" x14ac:dyDescent="0.25">
      <c r="B5" s="10"/>
      <c r="C5" s="145"/>
      <c r="D5" s="145"/>
      <c r="E5" s="145"/>
      <c r="F5" s="145"/>
      <c r="G5" s="145"/>
      <c r="H5" s="145"/>
      <c r="I5" s="145"/>
      <c r="J5" s="145"/>
      <c r="K5" s="145"/>
      <c r="L5" s="13"/>
    </row>
    <row r="6" spans="1:37" ht="15.75" customHeight="1" x14ac:dyDescent="0.25">
      <c r="B6" s="10"/>
      <c r="C6" s="145"/>
      <c r="D6" s="160" t="s">
        <v>10</v>
      </c>
      <c r="E6" s="145"/>
      <c r="F6" s="145"/>
      <c r="G6" s="145"/>
      <c r="H6" s="145"/>
      <c r="I6" s="145"/>
      <c r="J6" s="145"/>
      <c r="K6" s="145"/>
      <c r="L6" s="13"/>
    </row>
    <row r="7" spans="1:37" ht="15.75" customHeight="1" x14ac:dyDescent="0.25">
      <c r="B7" s="10"/>
      <c r="C7" s="145"/>
      <c r="D7" s="145"/>
      <c r="E7" s="251" t="str">
        <f>'[1]Rekapitulace stavby'!$K$6</f>
        <v>Rekonstrukce chodníků a infrastruktury silnice III/29827</v>
      </c>
      <c r="F7" s="252"/>
      <c r="G7" s="252"/>
      <c r="H7" s="252"/>
      <c r="I7" s="145"/>
      <c r="J7" s="145"/>
      <c r="K7" s="145"/>
      <c r="L7" s="13"/>
    </row>
    <row r="8" spans="1:37" ht="15.75" customHeight="1" x14ac:dyDescent="0.25">
      <c r="B8" s="10"/>
      <c r="C8" s="145"/>
      <c r="D8" s="160" t="s">
        <v>11</v>
      </c>
      <c r="E8" s="145"/>
      <c r="F8" s="145"/>
      <c r="G8" s="145"/>
      <c r="H8" s="145"/>
      <c r="I8" s="145"/>
      <c r="J8" s="145"/>
      <c r="K8" s="145"/>
      <c r="L8" s="13"/>
    </row>
    <row r="9" spans="1:37" s="22" customFormat="1" ht="16.5" customHeight="1" x14ac:dyDescent="0.25">
      <c r="B9" s="23"/>
      <c r="C9" s="146"/>
      <c r="D9" s="146"/>
      <c r="E9" s="251" t="s">
        <v>123</v>
      </c>
      <c r="F9" s="253"/>
      <c r="G9" s="253"/>
      <c r="H9" s="253"/>
      <c r="I9" s="146"/>
      <c r="J9" s="146"/>
      <c r="K9" s="146"/>
      <c r="L9" s="25"/>
    </row>
    <row r="10" spans="1:37" s="16" customFormat="1" ht="15.75" customHeight="1" x14ac:dyDescent="0.25">
      <c r="B10" s="17"/>
      <c r="C10" s="143"/>
      <c r="D10" s="160" t="s">
        <v>124</v>
      </c>
      <c r="E10" s="143"/>
      <c r="F10" s="143"/>
      <c r="G10" s="143"/>
      <c r="H10" s="143"/>
      <c r="I10" s="143"/>
      <c r="J10" s="143"/>
      <c r="K10" s="143"/>
      <c r="L10" s="18"/>
    </row>
    <row r="11" spans="1:37" s="16" customFormat="1" ht="37.5" customHeight="1" x14ac:dyDescent="0.25">
      <c r="B11" s="17"/>
      <c r="C11" s="143"/>
      <c r="D11" s="143"/>
      <c r="E11" s="247" t="s">
        <v>563</v>
      </c>
      <c r="F11" s="248"/>
      <c r="G11" s="248"/>
      <c r="H11" s="248"/>
      <c r="I11" s="143"/>
      <c r="J11" s="143"/>
      <c r="K11" s="143"/>
      <c r="L11" s="18"/>
    </row>
    <row r="12" spans="1:37" s="16" customFormat="1" ht="14.25" customHeight="1" x14ac:dyDescent="0.25">
      <c r="B12" s="17"/>
      <c r="C12" s="143"/>
      <c r="D12" s="143"/>
      <c r="E12" s="143"/>
      <c r="F12" s="143"/>
      <c r="G12" s="143"/>
      <c r="H12" s="143"/>
      <c r="I12" s="143"/>
      <c r="J12" s="143"/>
      <c r="K12" s="143"/>
      <c r="L12" s="18"/>
    </row>
    <row r="13" spans="1:37" s="16" customFormat="1" ht="15" customHeight="1" x14ac:dyDescent="0.25">
      <c r="B13" s="17"/>
      <c r="C13" s="143"/>
      <c r="D13" s="160" t="s">
        <v>12</v>
      </c>
      <c r="E13" s="143"/>
      <c r="F13" s="161" t="s">
        <v>126</v>
      </c>
      <c r="G13" s="143"/>
      <c r="H13" s="143"/>
      <c r="I13" s="160" t="s">
        <v>13</v>
      </c>
      <c r="J13" s="161"/>
      <c r="K13" s="143"/>
      <c r="L13" s="18"/>
    </row>
    <row r="14" spans="1:37" s="16" customFormat="1" ht="15" customHeight="1" x14ac:dyDescent="0.25">
      <c r="B14" s="17"/>
      <c r="C14" s="143"/>
      <c r="D14" s="160" t="s">
        <v>14</v>
      </c>
      <c r="E14" s="143"/>
      <c r="F14" s="161" t="s">
        <v>15</v>
      </c>
      <c r="G14" s="143"/>
      <c r="H14" s="143"/>
      <c r="I14" s="160" t="s">
        <v>16</v>
      </c>
      <c r="J14" s="162" t="str">
        <f>'[1]Rekapitulace stavby'!$AN$8</f>
        <v>05.06.2014</v>
      </c>
      <c r="K14" s="143"/>
      <c r="L14" s="18"/>
    </row>
    <row r="15" spans="1:37" s="16" customFormat="1" ht="12" customHeight="1" x14ac:dyDescent="0.25">
      <c r="B15" s="17"/>
      <c r="C15" s="143"/>
      <c r="D15" s="143"/>
      <c r="E15" s="143"/>
      <c r="F15" s="143"/>
      <c r="G15" s="143"/>
      <c r="H15" s="143"/>
      <c r="I15" s="143"/>
      <c r="J15" s="143"/>
      <c r="K15" s="143"/>
      <c r="L15" s="18"/>
    </row>
    <row r="16" spans="1:37" s="16" customFormat="1" ht="15" customHeight="1" x14ac:dyDescent="0.25">
      <c r="B16" s="17"/>
      <c r="C16" s="143"/>
      <c r="D16" s="160" t="s">
        <v>17</v>
      </c>
      <c r="E16" s="143"/>
      <c r="F16" s="143"/>
      <c r="G16" s="143"/>
      <c r="H16" s="143"/>
      <c r="I16" s="160" t="s">
        <v>18</v>
      </c>
      <c r="J16" s="161" t="str">
        <f>IF('[1]Rekapitulace stavby'!$AN$10="","",'[1]Rekapitulace stavby'!$AN$10)</f>
        <v/>
      </c>
      <c r="K16" s="143"/>
      <c r="L16" s="18"/>
    </row>
    <row r="17" spans="2:12" s="16" customFormat="1" ht="18.75" customHeight="1" x14ac:dyDescent="0.25">
      <c r="B17" s="17"/>
      <c r="C17" s="143"/>
      <c r="D17" s="143"/>
      <c r="E17" s="161" t="str">
        <f>IF('[1]Rekapitulace stavby'!$E$11="","",'[1]Rekapitulace stavby'!$E$11)</f>
        <v xml:space="preserve"> </v>
      </c>
      <c r="F17" s="143"/>
      <c r="G17" s="143"/>
      <c r="H17" s="143"/>
      <c r="I17" s="160" t="s">
        <v>19</v>
      </c>
      <c r="J17" s="161" t="str">
        <f>IF('[1]Rekapitulace stavby'!$AN$11="","",'[1]Rekapitulace stavby'!$AN$11)</f>
        <v/>
      </c>
      <c r="K17" s="143"/>
      <c r="L17" s="18"/>
    </row>
    <row r="18" spans="2:12" s="16" customFormat="1" ht="7.5" customHeight="1" x14ac:dyDescent="0.25">
      <c r="B18" s="17"/>
      <c r="C18" s="143"/>
      <c r="D18" s="143"/>
      <c r="E18" s="143"/>
      <c r="F18" s="143"/>
      <c r="G18" s="143"/>
      <c r="H18" s="143"/>
      <c r="I18" s="143"/>
      <c r="J18" s="143"/>
      <c r="K18" s="143"/>
      <c r="L18" s="18"/>
    </row>
    <row r="19" spans="2:12" s="16" customFormat="1" ht="15" customHeight="1" x14ac:dyDescent="0.25">
      <c r="B19" s="17"/>
      <c r="C19" s="143"/>
      <c r="D19" s="160" t="s">
        <v>20</v>
      </c>
      <c r="E19" s="143"/>
      <c r="F19" s="143"/>
      <c r="G19" s="143"/>
      <c r="H19" s="143"/>
      <c r="I19" s="160" t="s">
        <v>18</v>
      </c>
      <c r="J19" s="161" t="str">
        <f>IF('[1]Rekapitulace stavby'!$AN$13="Vyplň údaj","",IF('[1]Rekapitulace stavby'!$AN$13="","",'[1]Rekapitulace stavby'!$AN$13))</f>
        <v/>
      </c>
      <c r="K19" s="143"/>
      <c r="L19" s="18"/>
    </row>
    <row r="20" spans="2:12" s="16" customFormat="1" ht="18.75" customHeight="1" x14ac:dyDescent="0.25">
      <c r="B20" s="17"/>
      <c r="C20" s="143"/>
      <c r="D20" s="143"/>
      <c r="E20" s="161" t="str">
        <f>IF('[1]Rekapitulace stavby'!$E$14="Vyplň údaj","",IF('[1]Rekapitulace stavby'!$E$14="","",'[1]Rekapitulace stavby'!$E$14))</f>
        <v xml:space="preserve"> </v>
      </c>
      <c r="F20" s="143"/>
      <c r="G20" s="143"/>
      <c r="H20" s="143"/>
      <c r="I20" s="160" t="s">
        <v>19</v>
      </c>
      <c r="J20" s="161" t="str">
        <f>IF('[1]Rekapitulace stavby'!$AN$14="Vyplň údaj","",IF('[1]Rekapitulace stavby'!$AN$14="","",'[1]Rekapitulace stavby'!$AN$14))</f>
        <v/>
      </c>
      <c r="K20" s="143"/>
      <c r="L20" s="18"/>
    </row>
    <row r="21" spans="2:12" s="16" customFormat="1" ht="7.5" customHeight="1" x14ac:dyDescent="0.25">
      <c r="B21" s="17"/>
      <c r="C21" s="143"/>
      <c r="D21" s="143"/>
      <c r="E21" s="143"/>
      <c r="F21" s="143"/>
      <c r="G21" s="143"/>
      <c r="H21" s="143"/>
      <c r="I21" s="143"/>
      <c r="J21" s="143"/>
      <c r="K21" s="143"/>
      <c r="L21" s="18"/>
    </row>
    <row r="22" spans="2:12" s="16" customFormat="1" ht="15" customHeight="1" x14ac:dyDescent="0.25">
      <c r="B22" s="17"/>
      <c r="C22" s="143"/>
      <c r="D22" s="160" t="s">
        <v>21</v>
      </c>
      <c r="E22" s="143"/>
      <c r="F22" s="143"/>
      <c r="G22" s="143"/>
      <c r="H22" s="143"/>
      <c r="I22" s="160" t="s">
        <v>18</v>
      </c>
      <c r="J22" s="161"/>
      <c r="K22" s="143"/>
      <c r="L22" s="18"/>
    </row>
    <row r="23" spans="2:12" s="16" customFormat="1" ht="18.75" customHeight="1" x14ac:dyDescent="0.25">
      <c r="B23" s="17"/>
      <c r="C23" s="143"/>
      <c r="D23" s="143"/>
      <c r="E23" s="161" t="s">
        <v>127</v>
      </c>
      <c r="F23" s="143"/>
      <c r="G23" s="143"/>
      <c r="H23" s="143"/>
      <c r="I23" s="160" t="s">
        <v>19</v>
      </c>
      <c r="J23" s="161"/>
      <c r="K23" s="143"/>
      <c r="L23" s="18"/>
    </row>
    <row r="24" spans="2:12" s="16" customFormat="1" ht="7.5" customHeight="1" x14ac:dyDescent="0.25">
      <c r="B24" s="17"/>
      <c r="C24" s="143"/>
      <c r="D24" s="143"/>
      <c r="E24" s="143"/>
      <c r="F24" s="143"/>
      <c r="G24" s="143"/>
      <c r="H24" s="143"/>
      <c r="I24" s="143"/>
      <c r="J24" s="143"/>
      <c r="K24" s="143"/>
      <c r="L24" s="18"/>
    </row>
    <row r="25" spans="2:12" s="16" customFormat="1" ht="15" customHeight="1" x14ac:dyDescent="0.25">
      <c r="B25" s="17"/>
      <c r="C25" s="143"/>
      <c r="D25" s="160" t="s">
        <v>22</v>
      </c>
      <c r="E25" s="143"/>
      <c r="F25" s="143"/>
      <c r="G25" s="143"/>
      <c r="H25" s="143"/>
      <c r="I25" s="143"/>
      <c r="J25" s="143"/>
      <c r="K25" s="143"/>
      <c r="L25" s="18"/>
    </row>
    <row r="26" spans="2:12" s="22" customFormat="1" ht="15.75" customHeight="1" x14ac:dyDescent="0.25">
      <c r="B26" s="23"/>
      <c r="C26" s="146"/>
      <c r="D26" s="146"/>
      <c r="E26" s="254"/>
      <c r="F26" s="253"/>
      <c r="G26" s="253"/>
      <c r="H26" s="253"/>
      <c r="I26" s="146"/>
      <c r="J26" s="146"/>
      <c r="K26" s="146"/>
      <c r="L26" s="25"/>
    </row>
    <row r="27" spans="2:12" s="16" customFormat="1" ht="7.5" customHeight="1" x14ac:dyDescent="0.25">
      <c r="B27" s="17"/>
      <c r="C27" s="143"/>
      <c r="D27" s="143"/>
      <c r="E27" s="143"/>
      <c r="F27" s="143"/>
      <c r="G27" s="143"/>
      <c r="H27" s="143"/>
      <c r="I27" s="143"/>
      <c r="J27" s="143"/>
      <c r="K27" s="143"/>
      <c r="L27" s="18"/>
    </row>
    <row r="28" spans="2:12" s="16" customFormat="1" ht="7.5" customHeight="1" x14ac:dyDescent="0.25">
      <c r="B28" s="17"/>
      <c r="C28" s="143"/>
      <c r="D28" s="26"/>
      <c r="E28" s="26"/>
      <c r="F28" s="26"/>
      <c r="G28" s="26"/>
      <c r="H28" s="26"/>
      <c r="I28" s="26"/>
      <c r="J28" s="26"/>
      <c r="K28" s="26"/>
      <c r="L28" s="27"/>
    </row>
    <row r="29" spans="2:12" s="16" customFormat="1" ht="15.75" customHeight="1" x14ac:dyDescent="0.25">
      <c r="B29" s="17"/>
      <c r="C29" s="143"/>
      <c r="D29" s="143"/>
      <c r="E29" s="160" t="s">
        <v>128</v>
      </c>
      <c r="F29" s="143"/>
      <c r="G29" s="143"/>
      <c r="H29" s="143"/>
      <c r="I29" s="143"/>
      <c r="J29" s="143"/>
      <c r="K29" s="163">
        <f>$I$62</f>
        <v>0</v>
      </c>
      <c r="L29" s="18"/>
    </row>
    <row r="30" spans="2:12" s="16" customFormat="1" ht="15.75" customHeight="1" x14ac:dyDescent="0.25">
      <c r="B30" s="17"/>
      <c r="C30" s="143"/>
      <c r="D30" s="143"/>
      <c r="E30" s="160" t="s">
        <v>129</v>
      </c>
      <c r="F30" s="143"/>
      <c r="G30" s="143"/>
      <c r="H30" s="143"/>
      <c r="I30" s="143"/>
      <c r="J30" s="143"/>
      <c r="K30" s="163">
        <f>$J$62</f>
        <v>0</v>
      </c>
      <c r="L30" s="18"/>
    </row>
    <row r="31" spans="2:12" s="16" customFormat="1" ht="26.25" customHeight="1" x14ac:dyDescent="0.25">
      <c r="B31" s="17"/>
      <c r="C31" s="143"/>
      <c r="D31" s="164" t="s">
        <v>23</v>
      </c>
      <c r="E31" s="143"/>
      <c r="F31" s="143"/>
      <c r="G31" s="143"/>
      <c r="H31" s="143"/>
      <c r="I31" s="143"/>
      <c r="J31" s="143"/>
      <c r="K31" s="165">
        <f>ROUND($K$88,2)</f>
        <v>0</v>
      </c>
      <c r="L31" s="18"/>
    </row>
    <row r="32" spans="2:12" s="16" customFormat="1" ht="7.5" customHeight="1" x14ac:dyDescent="0.25">
      <c r="B32" s="17"/>
      <c r="C32" s="143"/>
      <c r="D32" s="26"/>
      <c r="E32" s="26"/>
      <c r="F32" s="26"/>
      <c r="G32" s="26"/>
      <c r="H32" s="26"/>
      <c r="I32" s="26"/>
      <c r="J32" s="26"/>
      <c r="K32" s="26"/>
      <c r="L32" s="27"/>
    </row>
    <row r="33" spans="2:12" s="16" customFormat="1" ht="15" customHeight="1" x14ac:dyDescent="0.25">
      <c r="B33" s="17"/>
      <c r="C33" s="143"/>
      <c r="D33" s="143"/>
      <c r="E33" s="143"/>
      <c r="F33" s="166" t="s">
        <v>24</v>
      </c>
      <c r="G33" s="143"/>
      <c r="H33" s="143"/>
      <c r="I33" s="166" t="s">
        <v>25</v>
      </c>
      <c r="J33" s="143"/>
      <c r="K33" s="166" t="s">
        <v>26</v>
      </c>
      <c r="L33" s="18"/>
    </row>
    <row r="34" spans="2:12" s="16" customFormat="1" ht="15" customHeight="1" x14ac:dyDescent="0.25">
      <c r="B34" s="17"/>
      <c r="C34" s="143"/>
      <c r="D34" s="167" t="s">
        <v>27</v>
      </c>
      <c r="E34" s="167" t="s">
        <v>28</v>
      </c>
      <c r="F34" s="168">
        <f>ROUND(SUM($AV$88:$AV$250),2)</f>
        <v>0</v>
      </c>
      <c r="G34" s="143"/>
      <c r="H34" s="143"/>
      <c r="I34" s="169">
        <v>0.21</v>
      </c>
      <c r="J34" s="143"/>
      <c r="K34" s="168">
        <f>ROUND(SUM($AV$88:$AV$250)*$I$34,2)</f>
        <v>0</v>
      </c>
      <c r="L34" s="18"/>
    </row>
    <row r="35" spans="2:12" s="16" customFormat="1" ht="15" customHeight="1" x14ac:dyDescent="0.25">
      <c r="B35" s="17"/>
      <c r="C35" s="143"/>
      <c r="D35" s="143"/>
      <c r="E35" s="167" t="s">
        <v>29</v>
      </c>
      <c r="F35" s="168">
        <f>ROUND(SUM($AW$88:$AW$250),2)</f>
        <v>0</v>
      </c>
      <c r="G35" s="143"/>
      <c r="H35" s="143"/>
      <c r="I35" s="169">
        <v>0.15</v>
      </c>
      <c r="J35" s="143"/>
      <c r="K35" s="168">
        <f>ROUND(SUM($AW$88:$AW$250)*$I$35,2)</f>
        <v>0</v>
      </c>
      <c r="L35" s="18"/>
    </row>
    <row r="36" spans="2:12" s="16" customFormat="1" ht="15" hidden="1" customHeight="1" x14ac:dyDescent="0.25">
      <c r="B36" s="17"/>
      <c r="C36" s="143"/>
      <c r="D36" s="143"/>
      <c r="E36" s="167" t="s">
        <v>30</v>
      </c>
      <c r="F36" s="168">
        <f>ROUND(SUM($AX$88:$AX$250),2)</f>
        <v>0</v>
      </c>
      <c r="G36" s="143"/>
      <c r="H36" s="143"/>
      <c r="I36" s="169">
        <v>0.21</v>
      </c>
      <c r="J36" s="143"/>
      <c r="K36" s="168">
        <v>0</v>
      </c>
      <c r="L36" s="18"/>
    </row>
    <row r="37" spans="2:12" s="16" customFormat="1" ht="15" hidden="1" customHeight="1" x14ac:dyDescent="0.25">
      <c r="B37" s="17"/>
      <c r="C37" s="143"/>
      <c r="D37" s="143"/>
      <c r="E37" s="167" t="s">
        <v>31</v>
      </c>
      <c r="F37" s="168">
        <f>ROUND(SUM($AY$88:$AY$250),2)</f>
        <v>0</v>
      </c>
      <c r="G37" s="143"/>
      <c r="H37" s="143"/>
      <c r="I37" s="169">
        <v>0.15</v>
      </c>
      <c r="J37" s="143"/>
      <c r="K37" s="168">
        <v>0</v>
      </c>
      <c r="L37" s="18"/>
    </row>
    <row r="38" spans="2:12" s="16" customFormat="1" ht="15" hidden="1" customHeight="1" x14ac:dyDescent="0.25">
      <c r="B38" s="17"/>
      <c r="C38" s="143"/>
      <c r="D38" s="143"/>
      <c r="E38" s="167" t="s">
        <v>32</v>
      </c>
      <c r="F38" s="168">
        <f>ROUND(SUM($AZ$88:$AZ$250),2)</f>
        <v>0</v>
      </c>
      <c r="G38" s="143"/>
      <c r="H38" s="143"/>
      <c r="I38" s="169">
        <v>0</v>
      </c>
      <c r="J38" s="143"/>
      <c r="K38" s="168">
        <v>0</v>
      </c>
      <c r="L38" s="18"/>
    </row>
    <row r="39" spans="2:12" s="16" customFormat="1" ht="7.5" customHeight="1" x14ac:dyDescent="0.25">
      <c r="B39" s="17"/>
      <c r="C39" s="143"/>
      <c r="D39" s="143"/>
      <c r="E39" s="143"/>
      <c r="F39" s="143"/>
      <c r="G39" s="143"/>
      <c r="H39" s="143"/>
      <c r="I39" s="143"/>
      <c r="J39" s="143"/>
      <c r="K39" s="143"/>
      <c r="L39" s="18"/>
    </row>
    <row r="40" spans="2:12" s="16" customFormat="1" ht="26.25" customHeight="1" x14ac:dyDescent="0.25">
      <c r="B40" s="17"/>
      <c r="C40" s="34"/>
      <c r="D40" s="170" t="s">
        <v>33</v>
      </c>
      <c r="E40" s="36"/>
      <c r="F40" s="36"/>
      <c r="G40" s="171" t="s">
        <v>34</v>
      </c>
      <c r="H40" s="172" t="s">
        <v>35</v>
      </c>
      <c r="I40" s="36"/>
      <c r="J40" s="36"/>
      <c r="K40" s="173">
        <f>ROUND(SUM($K$31:$K$38),2)</f>
        <v>0</v>
      </c>
      <c r="L40" s="40"/>
    </row>
    <row r="41" spans="2:12" s="16" customFormat="1" ht="15" customHeight="1" x14ac:dyDescent="0.25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3"/>
    </row>
    <row r="42" spans="2:12" ht="14.25" customHeight="1" x14ac:dyDescent="0.25"/>
    <row r="43" spans="2:12" ht="14.25" customHeight="1" x14ac:dyDescent="0.25"/>
    <row r="44" spans="2:12" ht="14.25" customHeight="1" x14ac:dyDescent="0.25"/>
    <row r="45" spans="2:12" s="16" customFormat="1" ht="7.5" customHeight="1" x14ac:dyDescent="0.25"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6"/>
    </row>
    <row r="46" spans="2:12" s="16" customFormat="1" ht="37.5" customHeight="1" x14ac:dyDescent="0.25">
      <c r="B46" s="17"/>
      <c r="C46" s="158" t="s">
        <v>36</v>
      </c>
      <c r="D46" s="143"/>
      <c r="E46" s="143"/>
      <c r="F46" s="143"/>
      <c r="G46" s="143"/>
      <c r="H46" s="143"/>
      <c r="I46" s="143"/>
      <c r="J46" s="143"/>
      <c r="K46" s="143"/>
      <c r="L46" s="18"/>
    </row>
    <row r="47" spans="2:12" s="16" customFormat="1" ht="7.5" customHeight="1" x14ac:dyDescent="0.25">
      <c r="B47" s="17"/>
      <c r="C47" s="143"/>
      <c r="D47" s="143"/>
      <c r="E47" s="143"/>
      <c r="F47" s="143"/>
      <c r="G47" s="143"/>
      <c r="H47" s="143"/>
      <c r="I47" s="143"/>
      <c r="J47" s="143"/>
      <c r="K47" s="143"/>
      <c r="L47" s="18"/>
    </row>
    <row r="48" spans="2:12" s="16" customFormat="1" ht="15" customHeight="1" x14ac:dyDescent="0.25">
      <c r="B48" s="17"/>
      <c r="C48" s="160" t="s">
        <v>10</v>
      </c>
      <c r="D48" s="143"/>
      <c r="E48" s="143"/>
      <c r="F48" s="143"/>
      <c r="G48" s="143"/>
      <c r="H48" s="143"/>
      <c r="I48" s="143"/>
      <c r="J48" s="143"/>
      <c r="K48" s="143"/>
      <c r="L48" s="18"/>
    </row>
    <row r="49" spans="2:38" s="16" customFormat="1" ht="16.5" customHeight="1" x14ac:dyDescent="0.25">
      <c r="B49" s="17"/>
      <c r="C49" s="143"/>
      <c r="D49" s="143"/>
      <c r="E49" s="251" t="str">
        <f>$E$7</f>
        <v>Rekonstrukce chodníků a infrastruktury silnice III/29827</v>
      </c>
      <c r="F49" s="248"/>
      <c r="G49" s="248"/>
      <c r="H49" s="248"/>
      <c r="I49" s="143"/>
      <c r="J49" s="143"/>
      <c r="K49" s="143"/>
      <c r="L49" s="18"/>
    </row>
    <row r="50" spans="2:38" ht="15.75" customHeight="1" x14ac:dyDescent="0.25">
      <c r="B50" s="10"/>
      <c r="C50" s="160" t="s">
        <v>11</v>
      </c>
      <c r="D50" s="145"/>
      <c r="E50" s="145"/>
      <c r="F50" s="145"/>
      <c r="G50" s="145"/>
      <c r="H50" s="145"/>
      <c r="I50" s="145"/>
      <c r="J50" s="145"/>
      <c r="K50" s="145"/>
      <c r="L50" s="13"/>
    </row>
    <row r="51" spans="2:38" s="16" customFormat="1" ht="16.5" customHeight="1" x14ac:dyDescent="0.25">
      <c r="B51" s="17"/>
      <c r="C51" s="143"/>
      <c r="D51" s="143"/>
      <c r="E51" s="251" t="s">
        <v>123</v>
      </c>
      <c r="F51" s="248"/>
      <c r="G51" s="248"/>
      <c r="H51" s="248"/>
      <c r="I51" s="143"/>
      <c r="J51" s="143"/>
      <c r="K51" s="143"/>
      <c r="L51" s="18"/>
    </row>
    <row r="52" spans="2:38" s="16" customFormat="1" ht="15" customHeight="1" x14ac:dyDescent="0.25">
      <c r="B52" s="17"/>
      <c r="C52" s="160" t="s">
        <v>124</v>
      </c>
      <c r="D52" s="143"/>
      <c r="E52" s="143"/>
      <c r="F52" s="143"/>
      <c r="G52" s="143"/>
      <c r="H52" s="143"/>
      <c r="I52" s="143"/>
      <c r="J52" s="143"/>
      <c r="K52" s="143"/>
      <c r="L52" s="18"/>
    </row>
    <row r="53" spans="2:38" s="16" customFormat="1" ht="19.5" customHeight="1" x14ac:dyDescent="0.25">
      <c r="B53" s="17"/>
      <c r="C53" s="143"/>
      <c r="D53" s="143"/>
      <c r="E53" s="247" t="str">
        <f>$E$11</f>
        <v>IIa - Příprava území</v>
      </c>
      <c r="F53" s="248"/>
      <c r="G53" s="248"/>
      <c r="H53" s="248"/>
      <c r="I53" s="143"/>
      <c r="J53" s="143"/>
      <c r="K53" s="143"/>
      <c r="L53" s="18"/>
    </row>
    <row r="54" spans="2:38" s="16" customFormat="1" ht="7.5" customHeight="1" x14ac:dyDescent="0.25">
      <c r="B54" s="17"/>
      <c r="C54" s="143"/>
      <c r="D54" s="143"/>
      <c r="E54" s="143"/>
      <c r="F54" s="143"/>
      <c r="G54" s="143"/>
      <c r="H54" s="143"/>
      <c r="I54" s="143"/>
      <c r="J54" s="143"/>
      <c r="K54" s="143"/>
      <c r="L54" s="18"/>
    </row>
    <row r="55" spans="2:38" s="16" customFormat="1" ht="18.75" customHeight="1" x14ac:dyDescent="0.25">
      <c r="B55" s="17"/>
      <c r="C55" s="160" t="s">
        <v>14</v>
      </c>
      <c r="D55" s="143"/>
      <c r="E55" s="143"/>
      <c r="F55" s="161" t="str">
        <f>$F$14</f>
        <v>Malšova Lhota - Hradec Králové</v>
      </c>
      <c r="G55" s="143"/>
      <c r="H55" s="143"/>
      <c r="I55" s="160" t="s">
        <v>16</v>
      </c>
      <c r="J55" s="162" t="str">
        <f>IF($J$14="","",$J$14)</f>
        <v>05.06.2014</v>
      </c>
      <c r="K55" s="143"/>
      <c r="L55" s="18"/>
    </row>
    <row r="56" spans="2:38" s="16" customFormat="1" ht="7.5" customHeight="1" x14ac:dyDescent="0.25">
      <c r="B56" s="17"/>
      <c r="C56" s="143"/>
      <c r="D56" s="143"/>
      <c r="E56" s="143"/>
      <c r="F56" s="143"/>
      <c r="G56" s="143"/>
      <c r="H56" s="143"/>
      <c r="I56" s="143"/>
      <c r="J56" s="143"/>
      <c r="K56" s="143"/>
      <c r="L56" s="18"/>
    </row>
    <row r="57" spans="2:38" s="16" customFormat="1" ht="15.75" customHeight="1" x14ac:dyDescent="0.25">
      <c r="B57" s="17"/>
      <c r="C57" s="160" t="s">
        <v>17</v>
      </c>
      <c r="D57" s="143"/>
      <c r="E57" s="143"/>
      <c r="F57" s="161" t="str">
        <f>$E$17</f>
        <v xml:space="preserve"> </v>
      </c>
      <c r="G57" s="143"/>
      <c r="H57" s="143"/>
      <c r="I57" s="160" t="s">
        <v>21</v>
      </c>
      <c r="J57" s="161" t="str">
        <f>$E$23</f>
        <v>VIAPROJEKT s.r.o. Hradec Králové</v>
      </c>
      <c r="K57" s="143"/>
      <c r="L57" s="18"/>
    </row>
    <row r="58" spans="2:38" s="16" customFormat="1" ht="15" customHeight="1" x14ac:dyDescent="0.25">
      <c r="B58" s="17"/>
      <c r="C58" s="160" t="s">
        <v>20</v>
      </c>
      <c r="D58" s="143"/>
      <c r="E58" s="143"/>
      <c r="F58" s="161" t="str">
        <f>IF($E$20="","",$E$20)</f>
        <v xml:space="preserve"> </v>
      </c>
      <c r="G58" s="143"/>
      <c r="H58" s="143"/>
      <c r="I58" s="143"/>
      <c r="J58" s="143"/>
      <c r="K58" s="143"/>
      <c r="L58" s="18"/>
    </row>
    <row r="59" spans="2:38" s="16" customFormat="1" ht="11.25" customHeight="1" x14ac:dyDescent="0.25">
      <c r="B59" s="17"/>
      <c r="C59" s="143"/>
      <c r="D59" s="143"/>
      <c r="E59" s="143"/>
      <c r="F59" s="143"/>
      <c r="G59" s="143"/>
      <c r="H59" s="143"/>
      <c r="I59" s="143"/>
      <c r="J59" s="143"/>
      <c r="K59" s="143"/>
      <c r="L59" s="18"/>
    </row>
    <row r="60" spans="2:38" s="16" customFormat="1" ht="30" customHeight="1" x14ac:dyDescent="0.25">
      <c r="B60" s="17"/>
      <c r="C60" s="174" t="s">
        <v>37</v>
      </c>
      <c r="D60" s="34"/>
      <c r="E60" s="34"/>
      <c r="F60" s="34"/>
      <c r="G60" s="34"/>
      <c r="H60" s="34"/>
      <c r="I60" s="175" t="s">
        <v>130</v>
      </c>
      <c r="J60" s="175" t="s">
        <v>131</v>
      </c>
      <c r="K60" s="175" t="s">
        <v>38</v>
      </c>
      <c r="L60" s="49"/>
    </row>
    <row r="61" spans="2:38" s="16" customFormat="1" ht="11.25" customHeight="1" x14ac:dyDescent="0.25">
      <c r="B61" s="17"/>
      <c r="C61" s="143"/>
      <c r="D61" s="143"/>
      <c r="E61" s="143"/>
      <c r="F61" s="143"/>
      <c r="G61" s="143"/>
      <c r="H61" s="143"/>
      <c r="I61" s="143"/>
      <c r="J61" s="143"/>
      <c r="K61" s="143"/>
      <c r="L61" s="18"/>
    </row>
    <row r="62" spans="2:38" s="16" customFormat="1" ht="30" customHeight="1" x14ac:dyDescent="0.25">
      <c r="B62" s="17"/>
      <c r="C62" s="176" t="s">
        <v>39</v>
      </c>
      <c r="D62" s="143"/>
      <c r="E62" s="143"/>
      <c r="F62" s="143"/>
      <c r="G62" s="143"/>
      <c r="H62" s="143"/>
      <c r="I62" s="165">
        <f>ROUND($Q$88,2)</f>
        <v>0</v>
      </c>
      <c r="J62" s="165">
        <f>ROUND($R$88,2)</f>
        <v>0</v>
      </c>
      <c r="K62" s="165">
        <f>ROUND($K$88,2)</f>
        <v>0</v>
      </c>
      <c r="L62" s="18"/>
      <c r="AL62" s="16" t="s">
        <v>40</v>
      </c>
    </row>
    <row r="63" spans="2:38" s="177" customFormat="1" ht="25.5" customHeight="1" x14ac:dyDescent="0.25">
      <c r="B63" s="178"/>
      <c r="C63" s="179"/>
      <c r="D63" s="180" t="s">
        <v>41</v>
      </c>
      <c r="E63" s="180"/>
      <c r="F63" s="180"/>
      <c r="G63" s="180"/>
      <c r="H63" s="180"/>
      <c r="I63" s="181">
        <f>ROUND($Q$89,2)</f>
        <v>0</v>
      </c>
      <c r="J63" s="181">
        <f>ROUND($R$89,2)</f>
        <v>0</v>
      </c>
      <c r="K63" s="181">
        <f>ROUND($K$89,2)</f>
        <v>0</v>
      </c>
      <c r="L63" s="182"/>
    </row>
    <row r="64" spans="2:38" s="183" customFormat="1" ht="21" customHeight="1" x14ac:dyDescent="0.25">
      <c r="B64" s="184"/>
      <c r="C64" s="185"/>
      <c r="D64" s="186" t="s">
        <v>42</v>
      </c>
      <c r="E64" s="186"/>
      <c r="F64" s="186"/>
      <c r="G64" s="186"/>
      <c r="H64" s="186"/>
      <c r="I64" s="187">
        <f>ROUND($Q$90,2)</f>
        <v>0</v>
      </c>
      <c r="J64" s="187">
        <f>ROUND($R$90,2)</f>
        <v>0</v>
      </c>
      <c r="K64" s="187">
        <f>ROUND($K$90,2)</f>
        <v>0</v>
      </c>
      <c r="L64" s="188"/>
    </row>
    <row r="65" spans="2:13" s="183" customFormat="1" ht="21" customHeight="1" x14ac:dyDescent="0.25">
      <c r="B65" s="184"/>
      <c r="C65" s="185"/>
      <c r="D65" s="186" t="s">
        <v>135</v>
      </c>
      <c r="E65" s="186"/>
      <c r="F65" s="186"/>
      <c r="G65" s="186"/>
      <c r="H65" s="186"/>
      <c r="I65" s="187">
        <f>ROUND($Q$180,2)</f>
        <v>0</v>
      </c>
      <c r="J65" s="187">
        <f>ROUND($R$180,2)</f>
        <v>0</v>
      </c>
      <c r="K65" s="187">
        <f>ROUND($K$180,2)</f>
        <v>0</v>
      </c>
      <c r="L65" s="188"/>
    </row>
    <row r="66" spans="2:13" s="183" customFormat="1" ht="21" customHeight="1" x14ac:dyDescent="0.25">
      <c r="B66" s="184"/>
      <c r="C66" s="185"/>
      <c r="D66" s="186" t="s">
        <v>564</v>
      </c>
      <c r="E66" s="186"/>
      <c r="F66" s="186"/>
      <c r="G66" s="186"/>
      <c r="H66" s="186"/>
      <c r="I66" s="187">
        <f>ROUND($Q$193,2)</f>
        <v>0</v>
      </c>
      <c r="J66" s="187">
        <f>ROUND($R$193,2)</f>
        <v>0</v>
      </c>
      <c r="K66" s="187">
        <f>ROUND($K$193,2)</f>
        <v>0</v>
      </c>
      <c r="L66" s="188"/>
    </row>
    <row r="67" spans="2:13" s="16" customFormat="1" ht="22.5" customHeight="1" x14ac:dyDescent="0.25">
      <c r="B67" s="17"/>
      <c r="C67" s="143"/>
      <c r="D67" s="143"/>
      <c r="E67" s="143"/>
      <c r="F67" s="143"/>
      <c r="G67" s="143"/>
      <c r="H67" s="143"/>
      <c r="I67" s="143"/>
      <c r="J67" s="143"/>
      <c r="K67" s="143"/>
      <c r="L67" s="18"/>
    </row>
    <row r="68" spans="2:13" s="16" customFormat="1" ht="7.5" customHeight="1" x14ac:dyDescent="0.25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3"/>
    </row>
    <row r="69" spans="2:13" ht="14.25" customHeight="1" x14ac:dyDescent="0.25"/>
    <row r="70" spans="2:13" ht="14.25" customHeight="1" x14ac:dyDescent="0.25"/>
    <row r="71" spans="2:13" ht="14.25" customHeight="1" x14ac:dyDescent="0.25"/>
    <row r="72" spans="2:13" s="16" customFormat="1" ht="7.5" customHeight="1" x14ac:dyDescent="0.25"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5"/>
    </row>
    <row r="73" spans="2:13" s="16" customFormat="1" ht="37.5" customHeight="1" x14ac:dyDescent="0.25">
      <c r="B73" s="17"/>
      <c r="C73" s="158" t="s">
        <v>46</v>
      </c>
      <c r="D73" s="143"/>
      <c r="E73" s="143"/>
      <c r="F73" s="143"/>
      <c r="G73" s="143"/>
      <c r="H73" s="143"/>
      <c r="I73" s="143"/>
      <c r="J73" s="143"/>
      <c r="K73" s="143"/>
      <c r="L73" s="143"/>
      <c r="M73" s="65"/>
    </row>
    <row r="74" spans="2:13" s="16" customFormat="1" ht="7.5" customHeight="1" x14ac:dyDescent="0.25">
      <c r="B74" s="17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65"/>
    </row>
    <row r="75" spans="2:13" s="16" customFormat="1" ht="15" customHeight="1" x14ac:dyDescent="0.25">
      <c r="B75" s="17"/>
      <c r="C75" s="160" t="s">
        <v>10</v>
      </c>
      <c r="D75" s="143"/>
      <c r="E75" s="143"/>
      <c r="F75" s="143"/>
      <c r="G75" s="143"/>
      <c r="H75" s="143"/>
      <c r="I75" s="143"/>
      <c r="J75" s="143"/>
      <c r="K75" s="143"/>
      <c r="L75" s="143"/>
      <c r="M75" s="65"/>
    </row>
    <row r="76" spans="2:13" s="16" customFormat="1" ht="16.5" customHeight="1" x14ac:dyDescent="0.25">
      <c r="B76" s="17"/>
      <c r="C76" s="143"/>
      <c r="D76" s="143"/>
      <c r="E76" s="251" t="str">
        <f>$E$7</f>
        <v>Rekonstrukce chodníků a infrastruktury silnice III/29827</v>
      </c>
      <c r="F76" s="248"/>
      <c r="G76" s="248"/>
      <c r="H76" s="248"/>
      <c r="I76" s="143"/>
      <c r="J76" s="143"/>
      <c r="K76" s="143"/>
      <c r="L76" s="143"/>
      <c r="M76" s="65"/>
    </row>
    <row r="77" spans="2:13" ht="15.75" customHeight="1" x14ac:dyDescent="0.25">
      <c r="B77" s="10"/>
      <c r="C77" s="160" t="s">
        <v>11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29"/>
    </row>
    <row r="78" spans="2:13" s="16" customFormat="1" ht="16.5" customHeight="1" x14ac:dyDescent="0.25">
      <c r="B78" s="17"/>
      <c r="C78" s="143"/>
      <c r="D78" s="143"/>
      <c r="E78" s="251" t="s">
        <v>123</v>
      </c>
      <c r="F78" s="248"/>
      <c r="G78" s="248"/>
      <c r="H78" s="248"/>
      <c r="I78" s="143"/>
      <c r="J78" s="143"/>
      <c r="K78" s="143"/>
      <c r="L78" s="143"/>
      <c r="M78" s="65"/>
    </row>
    <row r="79" spans="2:13" s="16" customFormat="1" ht="15" customHeight="1" x14ac:dyDescent="0.25">
      <c r="B79" s="17"/>
      <c r="C79" s="160" t="s">
        <v>124</v>
      </c>
      <c r="D79" s="143"/>
      <c r="E79" s="143"/>
      <c r="F79" s="143"/>
      <c r="G79" s="143"/>
      <c r="H79" s="143"/>
      <c r="I79" s="143"/>
      <c r="J79" s="143"/>
      <c r="K79" s="143"/>
      <c r="L79" s="143"/>
      <c r="M79" s="65"/>
    </row>
    <row r="80" spans="2:13" s="16" customFormat="1" ht="19.5" customHeight="1" x14ac:dyDescent="0.25">
      <c r="B80" s="17"/>
      <c r="C80" s="143"/>
      <c r="D80" s="143"/>
      <c r="E80" s="247" t="str">
        <f>$E$11</f>
        <v>IIa - Příprava území</v>
      </c>
      <c r="F80" s="248"/>
      <c r="G80" s="248"/>
      <c r="H80" s="248"/>
      <c r="I80" s="143"/>
      <c r="J80" s="143"/>
      <c r="K80" s="143"/>
      <c r="L80" s="143"/>
      <c r="M80" s="65"/>
    </row>
    <row r="81" spans="2:56" s="16" customFormat="1" ht="7.5" customHeight="1" x14ac:dyDescent="0.25">
      <c r="B81" s="17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65"/>
    </row>
    <row r="82" spans="2:56" s="16" customFormat="1" ht="18.75" customHeight="1" x14ac:dyDescent="0.25">
      <c r="B82" s="17"/>
      <c r="C82" s="160" t="s">
        <v>14</v>
      </c>
      <c r="D82" s="143"/>
      <c r="E82" s="143"/>
      <c r="F82" s="161" t="str">
        <f>$F$14</f>
        <v>Malšova Lhota - Hradec Králové</v>
      </c>
      <c r="G82" s="143"/>
      <c r="H82" s="143"/>
      <c r="I82" s="160" t="s">
        <v>16</v>
      </c>
      <c r="J82" s="162" t="str">
        <f>IF($J$14="","",$J$14)</f>
        <v>05.06.2014</v>
      </c>
      <c r="K82" s="143"/>
      <c r="L82" s="143"/>
      <c r="M82" s="65"/>
    </row>
    <row r="83" spans="2:56" s="16" customFormat="1" ht="7.5" customHeight="1" x14ac:dyDescent="0.25">
      <c r="B83" s="17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65"/>
    </row>
    <row r="84" spans="2:56" s="16" customFormat="1" ht="15.75" customHeight="1" x14ac:dyDescent="0.25">
      <c r="B84" s="17"/>
      <c r="C84" s="160" t="s">
        <v>17</v>
      </c>
      <c r="D84" s="143"/>
      <c r="E84" s="143"/>
      <c r="F84" s="161" t="str">
        <f>$E$17</f>
        <v xml:space="preserve"> </v>
      </c>
      <c r="G84" s="143"/>
      <c r="H84" s="143"/>
      <c r="I84" s="160" t="s">
        <v>21</v>
      </c>
      <c r="J84" s="161" t="str">
        <f>$E$23</f>
        <v>VIAPROJEKT s.r.o. Hradec Králové</v>
      </c>
      <c r="K84" s="143"/>
      <c r="L84" s="143"/>
      <c r="M84" s="65"/>
    </row>
    <row r="85" spans="2:56" s="16" customFormat="1" ht="15" customHeight="1" x14ac:dyDescent="0.25">
      <c r="B85" s="17"/>
      <c r="C85" s="160" t="s">
        <v>20</v>
      </c>
      <c r="D85" s="143"/>
      <c r="E85" s="143"/>
      <c r="F85" s="161" t="str">
        <f>IF($E$20="","",$E$20)</f>
        <v xml:space="preserve"> </v>
      </c>
      <c r="G85" s="143"/>
      <c r="H85" s="143"/>
      <c r="I85" s="143"/>
      <c r="J85" s="143"/>
      <c r="K85" s="143"/>
      <c r="L85" s="143"/>
      <c r="M85" s="65"/>
    </row>
    <row r="86" spans="2:56" s="16" customFormat="1" ht="11.25" customHeight="1" x14ac:dyDescent="0.25">
      <c r="B86" s="17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65"/>
    </row>
    <row r="87" spans="2:56" s="66" customFormat="1" ht="30" customHeight="1" x14ac:dyDescent="0.25">
      <c r="B87" s="67"/>
      <c r="C87" s="189" t="s">
        <v>47</v>
      </c>
      <c r="D87" s="190" t="s">
        <v>48</v>
      </c>
      <c r="E87" s="190" t="s">
        <v>49</v>
      </c>
      <c r="F87" s="190" t="s">
        <v>50</v>
      </c>
      <c r="G87" s="190" t="s">
        <v>51</v>
      </c>
      <c r="H87" s="190" t="s">
        <v>52</v>
      </c>
      <c r="I87" s="190" t="s">
        <v>136</v>
      </c>
      <c r="J87" s="190" t="s">
        <v>137</v>
      </c>
      <c r="K87" s="190" t="s">
        <v>54</v>
      </c>
      <c r="L87" s="191" t="s">
        <v>55</v>
      </c>
      <c r="M87" s="71"/>
      <c r="N87" s="192" t="s">
        <v>56</v>
      </c>
      <c r="O87" s="193" t="s">
        <v>27</v>
      </c>
      <c r="P87" s="193" t="s">
        <v>53</v>
      </c>
      <c r="Q87" s="193" t="s">
        <v>138</v>
      </c>
      <c r="R87" s="193" t="s">
        <v>139</v>
      </c>
      <c r="S87" s="193" t="s">
        <v>57</v>
      </c>
      <c r="T87" s="193" t="s">
        <v>58</v>
      </c>
      <c r="U87" s="193" t="s">
        <v>59</v>
      </c>
      <c r="V87" s="193" t="s">
        <v>60</v>
      </c>
      <c r="W87" s="193" t="s">
        <v>61</v>
      </c>
      <c r="X87" s="194" t="s">
        <v>62</v>
      </c>
    </row>
    <row r="88" spans="2:56" s="16" customFormat="1" ht="30" customHeight="1" x14ac:dyDescent="0.35">
      <c r="B88" s="17"/>
      <c r="C88" s="176" t="s">
        <v>39</v>
      </c>
      <c r="D88" s="143"/>
      <c r="E88" s="143"/>
      <c r="F88" s="143"/>
      <c r="G88" s="143"/>
      <c r="H88" s="143"/>
      <c r="I88" s="143"/>
      <c r="J88" s="143"/>
      <c r="K88" s="195">
        <f>$BB$88</f>
        <v>0</v>
      </c>
      <c r="L88" s="143"/>
      <c r="M88" s="65"/>
      <c r="N88" s="76"/>
      <c r="O88" s="26"/>
      <c r="P88" s="26"/>
      <c r="Q88" s="196">
        <f>$Q$89</f>
        <v>0</v>
      </c>
      <c r="R88" s="196">
        <f>$R$89</f>
        <v>0</v>
      </c>
      <c r="S88" s="26"/>
      <c r="T88" s="197">
        <f>$T$89</f>
        <v>0</v>
      </c>
      <c r="U88" s="26"/>
      <c r="V88" s="197">
        <f>$V$89</f>
        <v>0</v>
      </c>
      <c r="W88" s="26"/>
      <c r="X88" s="198">
        <f>$X$89</f>
        <v>118.104</v>
      </c>
      <c r="AK88" s="16" t="s">
        <v>63</v>
      </c>
      <c r="AL88" s="16" t="s">
        <v>40</v>
      </c>
      <c r="BB88" s="199">
        <f>$BB$89</f>
        <v>0</v>
      </c>
    </row>
    <row r="89" spans="2:56" s="80" customFormat="1" ht="37.5" customHeight="1" x14ac:dyDescent="0.35">
      <c r="B89" s="200"/>
      <c r="C89" s="201"/>
      <c r="D89" s="241" t="s">
        <v>63</v>
      </c>
      <c r="E89" s="242" t="s">
        <v>64</v>
      </c>
      <c r="F89" s="242" t="s">
        <v>65</v>
      </c>
      <c r="G89" s="241"/>
      <c r="H89" s="241"/>
      <c r="I89" s="241"/>
      <c r="J89" s="241"/>
      <c r="K89" s="243">
        <f>$BB$89</f>
        <v>0</v>
      </c>
      <c r="L89" s="241"/>
      <c r="M89" s="244"/>
      <c r="N89" s="202"/>
      <c r="O89" s="201"/>
      <c r="P89" s="201"/>
      <c r="Q89" s="203">
        <f>$Q$90+$Q$180+$Q$193</f>
        <v>0</v>
      </c>
      <c r="R89" s="203">
        <f>$R$90+$R$180+$R$193</f>
        <v>0</v>
      </c>
      <c r="S89" s="201"/>
      <c r="T89" s="204">
        <f>$T$90+$T$180+$T$193</f>
        <v>0</v>
      </c>
      <c r="U89" s="201"/>
      <c r="V89" s="204">
        <f>$V$90+$V$180+$V$193</f>
        <v>0</v>
      </c>
      <c r="W89" s="201"/>
      <c r="X89" s="205">
        <f>$X$90+$X$180+$X$193</f>
        <v>118.104</v>
      </c>
      <c r="AI89" s="206" t="s">
        <v>66</v>
      </c>
      <c r="AK89" s="206" t="s">
        <v>63</v>
      </c>
      <c r="AL89" s="206" t="s">
        <v>67</v>
      </c>
      <c r="AP89" s="206" t="s">
        <v>68</v>
      </c>
      <c r="BB89" s="207">
        <f>$BB$90+$BB$180+$BB$193</f>
        <v>0</v>
      </c>
    </row>
    <row r="90" spans="2:56" s="80" customFormat="1" ht="21" customHeight="1" x14ac:dyDescent="0.3">
      <c r="B90" s="200"/>
      <c r="C90" s="201"/>
      <c r="D90" s="241" t="s">
        <v>63</v>
      </c>
      <c r="E90" s="245" t="s">
        <v>66</v>
      </c>
      <c r="F90" s="245" t="s">
        <v>69</v>
      </c>
      <c r="G90" s="241"/>
      <c r="H90" s="241"/>
      <c r="I90" s="241"/>
      <c r="J90" s="241"/>
      <c r="K90" s="246">
        <f>$BB$90</f>
        <v>0</v>
      </c>
      <c r="L90" s="241"/>
      <c r="M90" s="244"/>
      <c r="N90" s="202"/>
      <c r="O90" s="201"/>
      <c r="P90" s="201"/>
      <c r="Q90" s="203">
        <f>SUM($Q$91:$Q$179)</f>
        <v>0</v>
      </c>
      <c r="R90" s="203">
        <f>SUM($R$91:$R$179)</f>
        <v>0</v>
      </c>
      <c r="S90" s="201"/>
      <c r="T90" s="204">
        <f>SUM($T$91:$T$179)</f>
        <v>0</v>
      </c>
      <c r="U90" s="201"/>
      <c r="V90" s="204">
        <f>SUM($V$91:$V$179)</f>
        <v>0</v>
      </c>
      <c r="W90" s="201"/>
      <c r="X90" s="205">
        <f>SUM($X$91:$X$179)</f>
        <v>118.104</v>
      </c>
      <c r="AI90" s="206" t="s">
        <v>66</v>
      </c>
      <c r="AK90" s="206" t="s">
        <v>63</v>
      </c>
      <c r="AL90" s="206" t="s">
        <v>66</v>
      </c>
      <c r="AP90" s="206" t="s">
        <v>68</v>
      </c>
      <c r="BB90" s="207">
        <f>SUM($BB$91:$BB$179)</f>
        <v>0</v>
      </c>
    </row>
    <row r="91" spans="2:56" s="16" customFormat="1" ht="15.75" customHeight="1" x14ac:dyDescent="0.25">
      <c r="B91" s="17"/>
      <c r="C91" s="121" t="s">
        <v>66</v>
      </c>
      <c r="D91" s="121" t="s">
        <v>70</v>
      </c>
      <c r="E91" s="122" t="s">
        <v>565</v>
      </c>
      <c r="F91" s="123" t="s">
        <v>566</v>
      </c>
      <c r="G91" s="124" t="s">
        <v>81</v>
      </c>
      <c r="H91" s="125">
        <v>11</v>
      </c>
      <c r="I91" s="126"/>
      <c r="J91" s="126"/>
      <c r="K91" s="126">
        <f>ROUND($P$91*$H$91,2)</f>
        <v>0</v>
      </c>
      <c r="L91" s="123" t="s">
        <v>72</v>
      </c>
      <c r="M91" s="65"/>
      <c r="N91" s="208"/>
      <c r="O91" s="209" t="s">
        <v>28</v>
      </c>
      <c r="P91" s="168">
        <f>$I$91+$J$91</f>
        <v>0</v>
      </c>
      <c r="Q91" s="168">
        <f>ROUND($I$91*$H$91,2)</f>
        <v>0</v>
      </c>
      <c r="R91" s="168">
        <f>ROUND($J$91*$H$91,2)</f>
        <v>0</v>
      </c>
      <c r="S91" s="143"/>
      <c r="T91" s="143"/>
      <c r="U91" s="210">
        <v>0</v>
      </c>
      <c r="V91" s="210">
        <f>$U$91*$H$91</f>
        <v>0</v>
      </c>
      <c r="W91" s="210">
        <v>0.26</v>
      </c>
      <c r="X91" s="211">
        <f>$W$91*$H$91</f>
        <v>2.8600000000000003</v>
      </c>
      <c r="AI91" s="22" t="s">
        <v>73</v>
      </c>
      <c r="AK91" s="22" t="s">
        <v>70</v>
      </c>
      <c r="AL91" s="22" t="s">
        <v>6</v>
      </c>
      <c r="AP91" s="16" t="s">
        <v>68</v>
      </c>
      <c r="AV91" s="92">
        <f>IF($O$91="základní",$K$91,0)</f>
        <v>0</v>
      </c>
      <c r="AW91" s="92">
        <f>IF($O$91="snížená",$K$91,0)</f>
        <v>0</v>
      </c>
      <c r="AX91" s="92">
        <f>IF($O$91="zákl. přenesená",$K$91,0)</f>
        <v>0</v>
      </c>
      <c r="AY91" s="92">
        <f>IF($O$91="sníž. přenesená",$K$91,0)</f>
        <v>0</v>
      </c>
      <c r="AZ91" s="92">
        <f>IF($O$91="nulová",$K$91,0)</f>
        <v>0</v>
      </c>
      <c r="BA91" s="22" t="s">
        <v>66</v>
      </c>
      <c r="BB91" s="92">
        <f>ROUND($P$91*$H$91,2)</f>
        <v>0</v>
      </c>
      <c r="BC91" s="22" t="s">
        <v>73</v>
      </c>
      <c r="BD91" s="22" t="s">
        <v>567</v>
      </c>
    </row>
    <row r="92" spans="2:56" s="16" customFormat="1" ht="27" hidden="1" customHeight="1" x14ac:dyDescent="0.25">
      <c r="B92" s="17"/>
      <c r="C92" s="143"/>
      <c r="D92" s="212" t="s">
        <v>74</v>
      </c>
      <c r="E92" s="143"/>
      <c r="F92" s="213" t="s">
        <v>568</v>
      </c>
      <c r="G92" s="143"/>
      <c r="H92" s="143"/>
      <c r="I92" s="143"/>
      <c r="J92" s="143"/>
      <c r="K92" s="143"/>
      <c r="L92" s="143"/>
      <c r="M92" s="65"/>
      <c r="N92" s="95"/>
      <c r="O92" s="143"/>
      <c r="P92" s="143"/>
      <c r="Q92" s="143"/>
      <c r="R92" s="143"/>
      <c r="S92" s="143"/>
      <c r="T92" s="143"/>
      <c r="U92" s="143"/>
      <c r="V92" s="143"/>
      <c r="W92" s="143"/>
      <c r="X92" s="96"/>
      <c r="AK92" s="16" t="s">
        <v>74</v>
      </c>
      <c r="AL92" s="16" t="s">
        <v>6</v>
      </c>
    </row>
    <row r="93" spans="2:56" s="16" customFormat="1" ht="15.75" hidden="1" customHeight="1" x14ac:dyDescent="0.25">
      <c r="B93" s="214"/>
      <c r="C93" s="215"/>
      <c r="D93" s="216" t="s">
        <v>75</v>
      </c>
      <c r="E93" s="215"/>
      <c r="F93" s="217" t="s">
        <v>569</v>
      </c>
      <c r="G93" s="215"/>
      <c r="H93" s="215"/>
      <c r="I93" s="215"/>
      <c r="J93" s="215"/>
      <c r="K93" s="215"/>
      <c r="L93" s="215"/>
      <c r="M93" s="218"/>
      <c r="N93" s="219"/>
      <c r="O93" s="215"/>
      <c r="P93" s="215"/>
      <c r="Q93" s="215"/>
      <c r="R93" s="215"/>
      <c r="S93" s="215"/>
      <c r="T93" s="215"/>
      <c r="U93" s="215"/>
      <c r="V93" s="215"/>
      <c r="W93" s="215"/>
      <c r="X93" s="220"/>
      <c r="AK93" s="221" t="s">
        <v>75</v>
      </c>
      <c r="AL93" s="221" t="s">
        <v>6</v>
      </c>
      <c r="AM93" s="221" t="s">
        <v>66</v>
      </c>
      <c r="AN93" s="221" t="s">
        <v>40</v>
      </c>
      <c r="AO93" s="221" t="s">
        <v>67</v>
      </c>
      <c r="AP93" s="221" t="s">
        <v>68</v>
      </c>
    </row>
    <row r="94" spans="2:56" s="16" customFormat="1" ht="15.75" hidden="1" customHeight="1" x14ac:dyDescent="0.25">
      <c r="B94" s="222"/>
      <c r="C94" s="223"/>
      <c r="D94" s="216" t="s">
        <v>75</v>
      </c>
      <c r="E94" s="223"/>
      <c r="F94" s="224" t="s">
        <v>570</v>
      </c>
      <c r="G94" s="223"/>
      <c r="H94" s="225">
        <v>11</v>
      </c>
      <c r="I94" s="223"/>
      <c r="J94" s="223"/>
      <c r="K94" s="223"/>
      <c r="L94" s="223"/>
      <c r="M94" s="226"/>
      <c r="N94" s="227"/>
      <c r="O94" s="223"/>
      <c r="P94" s="223"/>
      <c r="Q94" s="223"/>
      <c r="R94" s="223"/>
      <c r="S94" s="223"/>
      <c r="T94" s="223"/>
      <c r="U94" s="223"/>
      <c r="V94" s="223"/>
      <c r="W94" s="223"/>
      <c r="X94" s="228"/>
      <c r="AK94" s="229" t="s">
        <v>75</v>
      </c>
      <c r="AL94" s="229" t="s">
        <v>6</v>
      </c>
      <c r="AM94" s="229" t="s">
        <v>6</v>
      </c>
      <c r="AN94" s="229" t="s">
        <v>40</v>
      </c>
      <c r="AO94" s="229" t="s">
        <v>67</v>
      </c>
      <c r="AP94" s="229" t="s">
        <v>68</v>
      </c>
    </row>
    <row r="95" spans="2:56" s="16" customFormat="1" ht="15.75" hidden="1" customHeight="1" x14ac:dyDescent="0.25">
      <c r="B95" s="230"/>
      <c r="C95" s="231"/>
      <c r="D95" s="216" t="s">
        <v>75</v>
      </c>
      <c r="E95" s="231"/>
      <c r="F95" s="232" t="s">
        <v>76</v>
      </c>
      <c r="G95" s="231"/>
      <c r="H95" s="233">
        <v>11</v>
      </c>
      <c r="I95" s="231"/>
      <c r="J95" s="231"/>
      <c r="K95" s="231"/>
      <c r="L95" s="231"/>
      <c r="M95" s="234"/>
      <c r="N95" s="235"/>
      <c r="O95" s="231"/>
      <c r="P95" s="231"/>
      <c r="Q95" s="231"/>
      <c r="R95" s="231"/>
      <c r="S95" s="231"/>
      <c r="T95" s="231"/>
      <c r="U95" s="231"/>
      <c r="V95" s="231"/>
      <c r="W95" s="231"/>
      <c r="X95" s="236"/>
      <c r="AK95" s="237" t="s">
        <v>75</v>
      </c>
      <c r="AL95" s="237" t="s">
        <v>6</v>
      </c>
      <c r="AM95" s="237" t="s">
        <v>73</v>
      </c>
      <c r="AN95" s="237" t="s">
        <v>40</v>
      </c>
      <c r="AO95" s="237" t="s">
        <v>66</v>
      </c>
      <c r="AP95" s="237" t="s">
        <v>68</v>
      </c>
    </row>
    <row r="96" spans="2:56" s="16" customFormat="1" ht="15.75" customHeight="1" x14ac:dyDescent="0.25">
      <c r="B96" s="17"/>
      <c r="C96" s="121" t="s">
        <v>6</v>
      </c>
      <c r="D96" s="121" t="s">
        <v>70</v>
      </c>
      <c r="E96" s="122" t="s">
        <v>571</v>
      </c>
      <c r="F96" s="123" t="s">
        <v>572</v>
      </c>
      <c r="G96" s="124" t="s">
        <v>81</v>
      </c>
      <c r="H96" s="125">
        <v>12</v>
      </c>
      <c r="I96" s="126"/>
      <c r="J96" s="126"/>
      <c r="K96" s="126">
        <f>ROUND($P$96*$H$96,2)</f>
        <v>0</v>
      </c>
      <c r="L96" s="123" t="s">
        <v>72</v>
      </c>
      <c r="M96" s="65"/>
      <c r="N96" s="208"/>
      <c r="O96" s="209" t="s">
        <v>28</v>
      </c>
      <c r="P96" s="168">
        <f>$I$96+$J$96</f>
        <v>0</v>
      </c>
      <c r="Q96" s="168">
        <f>ROUND($I$96*$H$96,2)</f>
        <v>0</v>
      </c>
      <c r="R96" s="168">
        <f>ROUND($J$96*$H$96,2)</f>
        <v>0</v>
      </c>
      <c r="S96" s="143"/>
      <c r="T96" s="143"/>
      <c r="U96" s="210">
        <v>0</v>
      </c>
      <c r="V96" s="210">
        <f>$U$96*$H$96</f>
        <v>0</v>
      </c>
      <c r="W96" s="210">
        <v>0.40799999999999997</v>
      </c>
      <c r="X96" s="211">
        <f>$W$96*$H$96</f>
        <v>4.8959999999999999</v>
      </c>
      <c r="AI96" s="22" t="s">
        <v>73</v>
      </c>
      <c r="AK96" s="22" t="s">
        <v>70</v>
      </c>
      <c r="AL96" s="22" t="s">
        <v>6</v>
      </c>
      <c r="AP96" s="16" t="s">
        <v>68</v>
      </c>
      <c r="AV96" s="92">
        <f>IF($O$96="základní",$K$96,0)</f>
        <v>0</v>
      </c>
      <c r="AW96" s="92">
        <f>IF($O$96="snížená",$K$96,0)</f>
        <v>0</v>
      </c>
      <c r="AX96" s="92">
        <f>IF($O$96="zákl. přenesená",$K$96,0)</f>
        <v>0</v>
      </c>
      <c r="AY96" s="92">
        <f>IF($O$96="sníž. přenesená",$K$96,0)</f>
        <v>0</v>
      </c>
      <c r="AZ96" s="92">
        <f>IF($O$96="nulová",$K$96,0)</f>
        <v>0</v>
      </c>
      <c r="BA96" s="22" t="s">
        <v>66</v>
      </c>
      <c r="BB96" s="92">
        <f>ROUND($P$96*$H$96,2)</f>
        <v>0</v>
      </c>
      <c r="BC96" s="22" t="s">
        <v>73</v>
      </c>
      <c r="BD96" s="22" t="s">
        <v>573</v>
      </c>
    </row>
    <row r="97" spans="2:56" s="16" customFormat="1" ht="38.25" hidden="1" customHeight="1" x14ac:dyDescent="0.25">
      <c r="B97" s="17"/>
      <c r="C97" s="121"/>
      <c r="D97" s="121" t="s">
        <v>74</v>
      </c>
      <c r="E97" s="122"/>
      <c r="F97" s="123" t="s">
        <v>574</v>
      </c>
      <c r="G97" s="124"/>
      <c r="H97" s="125"/>
      <c r="I97" s="126"/>
      <c r="J97" s="126"/>
      <c r="K97" s="126"/>
      <c r="L97" s="123"/>
      <c r="M97" s="65"/>
      <c r="N97" s="95"/>
      <c r="O97" s="143"/>
      <c r="P97" s="143"/>
      <c r="Q97" s="143"/>
      <c r="R97" s="143"/>
      <c r="S97" s="143"/>
      <c r="T97" s="143"/>
      <c r="U97" s="143"/>
      <c r="V97" s="143"/>
      <c r="W97" s="143"/>
      <c r="X97" s="96"/>
      <c r="AK97" s="16" t="s">
        <v>74</v>
      </c>
      <c r="AL97" s="16" t="s">
        <v>6</v>
      </c>
    </row>
    <row r="98" spans="2:56" s="16" customFormat="1" ht="15.75" hidden="1" customHeight="1" x14ac:dyDescent="0.25">
      <c r="B98" s="214"/>
      <c r="C98" s="121"/>
      <c r="D98" s="121" t="s">
        <v>75</v>
      </c>
      <c r="E98" s="122"/>
      <c r="F98" s="123" t="s">
        <v>575</v>
      </c>
      <c r="G98" s="124"/>
      <c r="H98" s="125"/>
      <c r="I98" s="126"/>
      <c r="J98" s="126"/>
      <c r="K98" s="126"/>
      <c r="L98" s="123"/>
      <c r="M98" s="218"/>
      <c r="N98" s="219"/>
      <c r="O98" s="215"/>
      <c r="P98" s="215"/>
      <c r="Q98" s="215"/>
      <c r="R98" s="215"/>
      <c r="S98" s="215"/>
      <c r="T98" s="215"/>
      <c r="U98" s="215"/>
      <c r="V98" s="215"/>
      <c r="W98" s="215"/>
      <c r="X98" s="220"/>
      <c r="AK98" s="221" t="s">
        <v>75</v>
      </c>
      <c r="AL98" s="221" t="s">
        <v>6</v>
      </c>
      <c r="AM98" s="221" t="s">
        <v>66</v>
      </c>
      <c r="AN98" s="221" t="s">
        <v>40</v>
      </c>
      <c r="AO98" s="221" t="s">
        <v>67</v>
      </c>
      <c r="AP98" s="221" t="s">
        <v>68</v>
      </c>
    </row>
    <row r="99" spans="2:56" s="16" customFormat="1" ht="15.75" hidden="1" customHeight="1" x14ac:dyDescent="0.25">
      <c r="B99" s="222"/>
      <c r="C99" s="121"/>
      <c r="D99" s="121" t="s">
        <v>75</v>
      </c>
      <c r="E99" s="122"/>
      <c r="F99" s="123" t="s">
        <v>99</v>
      </c>
      <c r="G99" s="124"/>
      <c r="H99" s="125">
        <v>12</v>
      </c>
      <c r="I99" s="126"/>
      <c r="J99" s="126"/>
      <c r="K99" s="126"/>
      <c r="L99" s="123"/>
      <c r="M99" s="226"/>
      <c r="N99" s="227"/>
      <c r="O99" s="223"/>
      <c r="P99" s="223"/>
      <c r="Q99" s="223"/>
      <c r="R99" s="223"/>
      <c r="S99" s="223"/>
      <c r="T99" s="223"/>
      <c r="U99" s="223"/>
      <c r="V99" s="223"/>
      <c r="W99" s="223"/>
      <c r="X99" s="228"/>
      <c r="AK99" s="229" t="s">
        <v>75</v>
      </c>
      <c r="AL99" s="229" t="s">
        <v>6</v>
      </c>
      <c r="AM99" s="229" t="s">
        <v>6</v>
      </c>
      <c r="AN99" s="229" t="s">
        <v>40</v>
      </c>
      <c r="AO99" s="229" t="s">
        <v>67</v>
      </c>
      <c r="AP99" s="229" t="s">
        <v>68</v>
      </c>
    </row>
    <row r="100" spans="2:56" s="16" customFormat="1" ht="15.75" hidden="1" customHeight="1" x14ac:dyDescent="0.25">
      <c r="B100" s="230"/>
      <c r="C100" s="121"/>
      <c r="D100" s="121" t="s">
        <v>75</v>
      </c>
      <c r="E100" s="122"/>
      <c r="F100" s="123" t="s">
        <v>76</v>
      </c>
      <c r="G100" s="124"/>
      <c r="H100" s="125">
        <v>12</v>
      </c>
      <c r="I100" s="126"/>
      <c r="J100" s="126"/>
      <c r="K100" s="126"/>
      <c r="L100" s="123"/>
      <c r="M100" s="234"/>
      <c r="N100" s="235"/>
      <c r="O100" s="231"/>
      <c r="P100" s="231"/>
      <c r="Q100" s="231"/>
      <c r="R100" s="231"/>
      <c r="S100" s="231"/>
      <c r="T100" s="231"/>
      <c r="U100" s="231"/>
      <c r="V100" s="231"/>
      <c r="W100" s="231"/>
      <c r="X100" s="236"/>
      <c r="AK100" s="237" t="s">
        <v>75</v>
      </c>
      <c r="AL100" s="237" t="s">
        <v>6</v>
      </c>
      <c r="AM100" s="237" t="s">
        <v>73</v>
      </c>
      <c r="AN100" s="237" t="s">
        <v>40</v>
      </c>
      <c r="AO100" s="237" t="s">
        <v>66</v>
      </c>
      <c r="AP100" s="237" t="s">
        <v>68</v>
      </c>
    </row>
    <row r="101" spans="2:56" s="16" customFormat="1" ht="15.75" customHeight="1" x14ac:dyDescent="0.25">
      <c r="B101" s="17"/>
      <c r="C101" s="121" t="s">
        <v>77</v>
      </c>
      <c r="D101" s="121" t="s">
        <v>70</v>
      </c>
      <c r="E101" s="122" t="s">
        <v>571</v>
      </c>
      <c r="F101" s="123" t="s">
        <v>572</v>
      </c>
      <c r="G101" s="124" t="s">
        <v>81</v>
      </c>
      <c r="H101" s="125">
        <v>45</v>
      </c>
      <c r="I101" s="126"/>
      <c r="J101" s="126"/>
      <c r="K101" s="126">
        <f>ROUND($P$101*$H$101,2)</f>
        <v>0</v>
      </c>
      <c r="L101" s="123" t="s">
        <v>72</v>
      </c>
      <c r="M101" s="65"/>
      <c r="N101" s="208"/>
      <c r="O101" s="209" t="s">
        <v>28</v>
      </c>
      <c r="P101" s="168">
        <f>$I$101+$J$101</f>
        <v>0</v>
      </c>
      <c r="Q101" s="168">
        <f>ROUND($I$101*$H$101,2)</f>
        <v>0</v>
      </c>
      <c r="R101" s="168">
        <f>ROUND($J$101*$H$101,2)</f>
        <v>0</v>
      </c>
      <c r="S101" s="143"/>
      <c r="T101" s="143"/>
      <c r="U101" s="210">
        <v>0</v>
      </c>
      <c r="V101" s="210">
        <f>$U$101*$H$101</f>
        <v>0</v>
      </c>
      <c r="W101" s="210">
        <v>0.40799999999999997</v>
      </c>
      <c r="X101" s="211">
        <f>$W$101*$H$101</f>
        <v>18.36</v>
      </c>
      <c r="AI101" s="22" t="s">
        <v>73</v>
      </c>
      <c r="AK101" s="22" t="s">
        <v>70</v>
      </c>
      <c r="AL101" s="22" t="s">
        <v>6</v>
      </c>
      <c r="AP101" s="16" t="s">
        <v>68</v>
      </c>
      <c r="AV101" s="92">
        <f>IF($O$101="základní",$K$101,0)</f>
        <v>0</v>
      </c>
      <c r="AW101" s="92">
        <f>IF($O$101="snížená",$K$101,0)</f>
        <v>0</v>
      </c>
      <c r="AX101" s="92">
        <f>IF($O$101="zákl. přenesená",$K$101,0)</f>
        <v>0</v>
      </c>
      <c r="AY101" s="92">
        <f>IF($O$101="sníž. přenesená",$K$101,0)</f>
        <v>0</v>
      </c>
      <c r="AZ101" s="92">
        <f>IF($O$101="nulová",$K$101,0)</f>
        <v>0</v>
      </c>
      <c r="BA101" s="22" t="s">
        <v>66</v>
      </c>
      <c r="BB101" s="92">
        <f>ROUND($P$101*$H$101,2)</f>
        <v>0</v>
      </c>
      <c r="BC101" s="22" t="s">
        <v>73</v>
      </c>
      <c r="BD101" s="22" t="s">
        <v>576</v>
      </c>
    </row>
    <row r="102" spans="2:56" s="16" customFormat="1" ht="38.25" hidden="1" customHeight="1" x14ac:dyDescent="0.25">
      <c r="B102" s="17"/>
      <c r="C102" s="121"/>
      <c r="D102" s="121" t="s">
        <v>74</v>
      </c>
      <c r="E102" s="122"/>
      <c r="F102" s="123" t="s">
        <v>574</v>
      </c>
      <c r="G102" s="124"/>
      <c r="H102" s="125"/>
      <c r="I102" s="126"/>
      <c r="J102" s="126"/>
      <c r="K102" s="126"/>
      <c r="L102" s="123"/>
      <c r="M102" s="65"/>
      <c r="N102" s="95"/>
      <c r="O102" s="143"/>
      <c r="P102" s="143"/>
      <c r="Q102" s="143"/>
      <c r="R102" s="143"/>
      <c r="S102" s="143"/>
      <c r="T102" s="143"/>
      <c r="U102" s="143"/>
      <c r="V102" s="143"/>
      <c r="W102" s="143"/>
      <c r="X102" s="96"/>
      <c r="AK102" s="16" t="s">
        <v>74</v>
      </c>
      <c r="AL102" s="16" t="s">
        <v>6</v>
      </c>
    </row>
    <row r="103" spans="2:56" s="16" customFormat="1" ht="15.75" hidden="1" customHeight="1" x14ac:dyDescent="0.25">
      <c r="B103" s="214"/>
      <c r="C103" s="121"/>
      <c r="D103" s="121" t="s">
        <v>75</v>
      </c>
      <c r="E103" s="122"/>
      <c r="F103" s="123" t="s">
        <v>577</v>
      </c>
      <c r="G103" s="124"/>
      <c r="H103" s="125"/>
      <c r="I103" s="126"/>
      <c r="J103" s="126"/>
      <c r="K103" s="126"/>
      <c r="L103" s="123"/>
      <c r="M103" s="218"/>
      <c r="N103" s="219"/>
      <c r="O103" s="215"/>
      <c r="P103" s="215"/>
      <c r="Q103" s="215"/>
      <c r="R103" s="215"/>
      <c r="S103" s="215"/>
      <c r="T103" s="215"/>
      <c r="U103" s="215"/>
      <c r="V103" s="215"/>
      <c r="W103" s="215"/>
      <c r="X103" s="220"/>
      <c r="AK103" s="221" t="s">
        <v>75</v>
      </c>
      <c r="AL103" s="221" t="s">
        <v>6</v>
      </c>
      <c r="AM103" s="221" t="s">
        <v>66</v>
      </c>
      <c r="AN103" s="221" t="s">
        <v>40</v>
      </c>
      <c r="AO103" s="221" t="s">
        <v>67</v>
      </c>
      <c r="AP103" s="221" t="s">
        <v>68</v>
      </c>
    </row>
    <row r="104" spans="2:56" s="16" customFormat="1" ht="15.75" hidden="1" customHeight="1" x14ac:dyDescent="0.25">
      <c r="B104" s="222"/>
      <c r="C104" s="121"/>
      <c r="D104" s="121" t="s">
        <v>75</v>
      </c>
      <c r="E104" s="122"/>
      <c r="F104" s="123" t="s">
        <v>357</v>
      </c>
      <c r="G104" s="124"/>
      <c r="H104" s="125">
        <v>45</v>
      </c>
      <c r="I104" s="126"/>
      <c r="J104" s="126"/>
      <c r="K104" s="126"/>
      <c r="L104" s="123"/>
      <c r="M104" s="226"/>
      <c r="N104" s="227"/>
      <c r="O104" s="223"/>
      <c r="P104" s="223"/>
      <c r="Q104" s="223"/>
      <c r="R104" s="223"/>
      <c r="S104" s="223"/>
      <c r="T104" s="223"/>
      <c r="U104" s="223"/>
      <c r="V104" s="223"/>
      <c r="W104" s="223"/>
      <c r="X104" s="228"/>
      <c r="AK104" s="229" t="s">
        <v>75</v>
      </c>
      <c r="AL104" s="229" t="s">
        <v>6</v>
      </c>
      <c r="AM104" s="229" t="s">
        <v>6</v>
      </c>
      <c r="AN104" s="229" t="s">
        <v>40</v>
      </c>
      <c r="AO104" s="229" t="s">
        <v>67</v>
      </c>
      <c r="AP104" s="229" t="s">
        <v>68</v>
      </c>
    </row>
    <row r="105" spans="2:56" s="16" customFormat="1" ht="15.75" hidden="1" customHeight="1" x14ac:dyDescent="0.25">
      <c r="B105" s="230"/>
      <c r="C105" s="121"/>
      <c r="D105" s="121" t="s">
        <v>75</v>
      </c>
      <c r="E105" s="122"/>
      <c r="F105" s="123" t="s">
        <v>76</v>
      </c>
      <c r="G105" s="124"/>
      <c r="H105" s="125">
        <v>45</v>
      </c>
      <c r="I105" s="126"/>
      <c r="J105" s="126"/>
      <c r="K105" s="126"/>
      <c r="L105" s="123"/>
      <c r="M105" s="234"/>
      <c r="N105" s="235"/>
      <c r="O105" s="231"/>
      <c r="P105" s="231"/>
      <c r="Q105" s="231"/>
      <c r="R105" s="231"/>
      <c r="S105" s="231"/>
      <c r="T105" s="231"/>
      <c r="U105" s="231"/>
      <c r="V105" s="231"/>
      <c r="W105" s="231"/>
      <c r="X105" s="236"/>
      <c r="AK105" s="237" t="s">
        <v>75</v>
      </c>
      <c r="AL105" s="237" t="s">
        <v>6</v>
      </c>
      <c r="AM105" s="237" t="s">
        <v>73</v>
      </c>
      <c r="AN105" s="237" t="s">
        <v>40</v>
      </c>
      <c r="AO105" s="237" t="s">
        <v>66</v>
      </c>
      <c r="AP105" s="237" t="s">
        <v>68</v>
      </c>
    </row>
    <row r="106" spans="2:56" s="16" customFormat="1" ht="15.75" customHeight="1" x14ac:dyDescent="0.25">
      <c r="B106" s="17"/>
      <c r="C106" s="121" t="s">
        <v>73</v>
      </c>
      <c r="D106" s="121" t="s">
        <v>70</v>
      </c>
      <c r="E106" s="122" t="s">
        <v>578</v>
      </c>
      <c r="F106" s="123" t="s">
        <v>579</v>
      </c>
      <c r="G106" s="124" t="s">
        <v>81</v>
      </c>
      <c r="H106" s="125">
        <v>11</v>
      </c>
      <c r="I106" s="126"/>
      <c r="J106" s="126"/>
      <c r="K106" s="126">
        <f>ROUND($P$106*$H$106,2)</f>
        <v>0</v>
      </c>
      <c r="L106" s="123" t="s">
        <v>72</v>
      </c>
      <c r="M106" s="65"/>
      <c r="N106" s="208"/>
      <c r="O106" s="209" t="s">
        <v>28</v>
      </c>
      <c r="P106" s="168">
        <f>$I$106+$J$106</f>
        <v>0</v>
      </c>
      <c r="Q106" s="168">
        <f>ROUND($I$106*$H$106,2)</f>
        <v>0</v>
      </c>
      <c r="R106" s="168">
        <f>ROUND($J$106*$H$106,2)</f>
        <v>0</v>
      </c>
      <c r="S106" s="143"/>
      <c r="T106" s="143"/>
      <c r="U106" s="210">
        <v>0</v>
      </c>
      <c r="V106" s="210">
        <f>$U$106*$H$106</f>
        <v>0</v>
      </c>
      <c r="W106" s="210">
        <v>0.24</v>
      </c>
      <c r="X106" s="211">
        <f>$W$106*$H$106</f>
        <v>2.6399999999999997</v>
      </c>
      <c r="AI106" s="22" t="s">
        <v>73</v>
      </c>
      <c r="AK106" s="22" t="s">
        <v>70</v>
      </c>
      <c r="AL106" s="22" t="s">
        <v>6</v>
      </c>
      <c r="AP106" s="16" t="s">
        <v>68</v>
      </c>
      <c r="AV106" s="92">
        <f>IF($O$106="základní",$K$106,0)</f>
        <v>0</v>
      </c>
      <c r="AW106" s="92">
        <f>IF($O$106="snížená",$K$106,0)</f>
        <v>0</v>
      </c>
      <c r="AX106" s="92">
        <f>IF($O$106="zákl. přenesená",$K$106,0)</f>
        <v>0</v>
      </c>
      <c r="AY106" s="92">
        <f>IF($O$106="sníž. přenesená",$K$106,0)</f>
        <v>0</v>
      </c>
      <c r="AZ106" s="92">
        <f>IF($O$106="nulová",$K$106,0)</f>
        <v>0</v>
      </c>
      <c r="BA106" s="22" t="s">
        <v>66</v>
      </c>
      <c r="BB106" s="92">
        <f>ROUND($P$106*$H$106,2)</f>
        <v>0</v>
      </c>
      <c r="BC106" s="22" t="s">
        <v>73</v>
      </c>
      <c r="BD106" s="22" t="s">
        <v>580</v>
      </c>
    </row>
    <row r="107" spans="2:56" s="16" customFormat="1" ht="27" hidden="1" customHeight="1" x14ac:dyDescent="0.25">
      <c r="B107" s="17"/>
      <c r="C107" s="121"/>
      <c r="D107" s="121" t="s">
        <v>74</v>
      </c>
      <c r="E107" s="122"/>
      <c r="F107" s="123" t="s">
        <v>581</v>
      </c>
      <c r="G107" s="124"/>
      <c r="H107" s="125"/>
      <c r="I107" s="126"/>
      <c r="J107" s="126"/>
      <c r="K107" s="126"/>
      <c r="L107" s="123"/>
      <c r="M107" s="65"/>
      <c r="N107" s="95"/>
      <c r="O107" s="143"/>
      <c r="P107" s="143"/>
      <c r="Q107" s="143"/>
      <c r="R107" s="143"/>
      <c r="S107" s="143"/>
      <c r="T107" s="143"/>
      <c r="U107" s="143"/>
      <c r="V107" s="143"/>
      <c r="W107" s="143"/>
      <c r="X107" s="96"/>
      <c r="AK107" s="16" t="s">
        <v>74</v>
      </c>
      <c r="AL107" s="16" t="s">
        <v>6</v>
      </c>
    </row>
    <row r="108" spans="2:56" s="16" customFormat="1" ht="15.75" hidden="1" customHeight="1" x14ac:dyDescent="0.25">
      <c r="B108" s="214"/>
      <c r="C108" s="121"/>
      <c r="D108" s="121" t="s">
        <v>75</v>
      </c>
      <c r="E108" s="122"/>
      <c r="F108" s="123" t="s">
        <v>569</v>
      </c>
      <c r="G108" s="124"/>
      <c r="H108" s="125"/>
      <c r="I108" s="126"/>
      <c r="J108" s="126"/>
      <c r="K108" s="126"/>
      <c r="L108" s="123"/>
      <c r="M108" s="218"/>
      <c r="N108" s="219"/>
      <c r="O108" s="215"/>
      <c r="P108" s="215"/>
      <c r="Q108" s="215"/>
      <c r="R108" s="215"/>
      <c r="S108" s="215"/>
      <c r="T108" s="215"/>
      <c r="U108" s="215"/>
      <c r="V108" s="215"/>
      <c r="W108" s="215"/>
      <c r="X108" s="220"/>
      <c r="AK108" s="221" t="s">
        <v>75</v>
      </c>
      <c r="AL108" s="221" t="s">
        <v>6</v>
      </c>
      <c r="AM108" s="221" t="s">
        <v>66</v>
      </c>
      <c r="AN108" s="221" t="s">
        <v>40</v>
      </c>
      <c r="AO108" s="221" t="s">
        <v>67</v>
      </c>
      <c r="AP108" s="221" t="s">
        <v>68</v>
      </c>
    </row>
    <row r="109" spans="2:56" s="16" customFormat="1" ht="15.75" hidden="1" customHeight="1" x14ac:dyDescent="0.25">
      <c r="B109" s="222"/>
      <c r="C109" s="121"/>
      <c r="D109" s="121" t="s">
        <v>75</v>
      </c>
      <c r="E109" s="122"/>
      <c r="F109" s="123" t="s">
        <v>570</v>
      </c>
      <c r="G109" s="124"/>
      <c r="H109" s="125">
        <v>11</v>
      </c>
      <c r="I109" s="126"/>
      <c r="J109" s="126"/>
      <c r="K109" s="126"/>
      <c r="L109" s="123"/>
      <c r="M109" s="226"/>
      <c r="N109" s="227"/>
      <c r="O109" s="223"/>
      <c r="P109" s="223"/>
      <c r="Q109" s="223"/>
      <c r="R109" s="223"/>
      <c r="S109" s="223"/>
      <c r="T109" s="223"/>
      <c r="U109" s="223"/>
      <c r="V109" s="223"/>
      <c r="W109" s="223"/>
      <c r="X109" s="228"/>
      <c r="AK109" s="229" t="s">
        <v>75</v>
      </c>
      <c r="AL109" s="229" t="s">
        <v>6</v>
      </c>
      <c r="AM109" s="229" t="s">
        <v>6</v>
      </c>
      <c r="AN109" s="229" t="s">
        <v>40</v>
      </c>
      <c r="AO109" s="229" t="s">
        <v>67</v>
      </c>
      <c r="AP109" s="229" t="s">
        <v>68</v>
      </c>
    </row>
    <row r="110" spans="2:56" s="16" customFormat="1" ht="15.75" hidden="1" customHeight="1" x14ac:dyDescent="0.25">
      <c r="B110" s="230"/>
      <c r="C110" s="121"/>
      <c r="D110" s="121" t="s">
        <v>75</v>
      </c>
      <c r="E110" s="122"/>
      <c r="F110" s="123" t="s">
        <v>76</v>
      </c>
      <c r="G110" s="124"/>
      <c r="H110" s="125">
        <v>11</v>
      </c>
      <c r="I110" s="126"/>
      <c r="J110" s="126"/>
      <c r="K110" s="126"/>
      <c r="L110" s="123"/>
      <c r="M110" s="234"/>
      <c r="N110" s="235"/>
      <c r="O110" s="231"/>
      <c r="P110" s="231"/>
      <c r="Q110" s="231"/>
      <c r="R110" s="231"/>
      <c r="S110" s="231"/>
      <c r="T110" s="231"/>
      <c r="U110" s="231"/>
      <c r="V110" s="231"/>
      <c r="W110" s="231"/>
      <c r="X110" s="236"/>
      <c r="AK110" s="237" t="s">
        <v>75</v>
      </c>
      <c r="AL110" s="237" t="s">
        <v>6</v>
      </c>
      <c r="AM110" s="237" t="s">
        <v>73</v>
      </c>
      <c r="AN110" s="237" t="s">
        <v>40</v>
      </c>
      <c r="AO110" s="237" t="s">
        <v>66</v>
      </c>
      <c r="AP110" s="237" t="s">
        <v>68</v>
      </c>
    </row>
    <row r="111" spans="2:56" s="16" customFormat="1" ht="15.75" customHeight="1" x14ac:dyDescent="0.25">
      <c r="B111" s="17"/>
      <c r="C111" s="121" t="s">
        <v>79</v>
      </c>
      <c r="D111" s="121" t="s">
        <v>70</v>
      </c>
      <c r="E111" s="122" t="s">
        <v>582</v>
      </c>
      <c r="F111" s="123" t="s">
        <v>583</v>
      </c>
      <c r="G111" s="124" t="s">
        <v>81</v>
      </c>
      <c r="H111" s="125">
        <v>39</v>
      </c>
      <c r="I111" s="126"/>
      <c r="J111" s="126"/>
      <c r="K111" s="126">
        <f>ROUND($P$111*$H$111,2)</f>
        <v>0</v>
      </c>
      <c r="L111" s="123" t="s">
        <v>72</v>
      </c>
      <c r="M111" s="65"/>
      <c r="N111" s="208"/>
      <c r="O111" s="209" t="s">
        <v>28</v>
      </c>
      <c r="P111" s="168">
        <f>$I$111+$J$111</f>
        <v>0</v>
      </c>
      <c r="Q111" s="168">
        <f>ROUND($I$111*$H$111,2)</f>
        <v>0</v>
      </c>
      <c r="R111" s="168">
        <f>ROUND($J$111*$H$111,2)</f>
        <v>0</v>
      </c>
      <c r="S111" s="143"/>
      <c r="T111" s="143"/>
      <c r="U111" s="210">
        <v>0</v>
      </c>
      <c r="V111" s="210">
        <f>$U$111*$H$111</f>
        <v>0</v>
      </c>
      <c r="W111" s="210">
        <v>0.23499999999999999</v>
      </c>
      <c r="X111" s="211">
        <f>$W$111*$H$111</f>
        <v>9.1649999999999991</v>
      </c>
      <c r="AI111" s="22" t="s">
        <v>73</v>
      </c>
      <c r="AK111" s="22" t="s">
        <v>70</v>
      </c>
      <c r="AL111" s="22" t="s">
        <v>6</v>
      </c>
      <c r="AP111" s="16" t="s">
        <v>68</v>
      </c>
      <c r="AV111" s="92">
        <f>IF($O$111="základní",$K$111,0)</f>
        <v>0</v>
      </c>
      <c r="AW111" s="92">
        <f>IF($O$111="snížená",$K$111,0)</f>
        <v>0</v>
      </c>
      <c r="AX111" s="92">
        <f>IF($O$111="zákl. přenesená",$K$111,0)</f>
        <v>0</v>
      </c>
      <c r="AY111" s="92">
        <f>IF($O$111="sníž. přenesená",$K$111,0)</f>
        <v>0</v>
      </c>
      <c r="AZ111" s="92">
        <f>IF($O$111="nulová",$K$111,0)</f>
        <v>0</v>
      </c>
      <c r="BA111" s="22" t="s">
        <v>66</v>
      </c>
      <c r="BB111" s="92">
        <f>ROUND($P$111*$H$111,2)</f>
        <v>0</v>
      </c>
      <c r="BC111" s="22" t="s">
        <v>73</v>
      </c>
      <c r="BD111" s="22" t="s">
        <v>584</v>
      </c>
    </row>
    <row r="112" spans="2:56" s="16" customFormat="1" ht="27" hidden="1" customHeight="1" x14ac:dyDescent="0.25">
      <c r="B112" s="17"/>
      <c r="C112" s="121"/>
      <c r="D112" s="121" t="s">
        <v>74</v>
      </c>
      <c r="E112" s="122"/>
      <c r="F112" s="123" t="s">
        <v>585</v>
      </c>
      <c r="G112" s="124"/>
      <c r="H112" s="125"/>
      <c r="I112" s="126"/>
      <c r="J112" s="126"/>
      <c r="K112" s="126"/>
      <c r="L112" s="123"/>
      <c r="M112" s="65"/>
      <c r="N112" s="95"/>
      <c r="O112" s="143"/>
      <c r="P112" s="143"/>
      <c r="Q112" s="143"/>
      <c r="R112" s="143"/>
      <c r="S112" s="143"/>
      <c r="T112" s="143"/>
      <c r="U112" s="143"/>
      <c r="V112" s="143"/>
      <c r="W112" s="143"/>
      <c r="X112" s="96"/>
      <c r="AK112" s="16" t="s">
        <v>74</v>
      </c>
      <c r="AL112" s="16" t="s">
        <v>6</v>
      </c>
    </row>
    <row r="113" spans="2:56" s="16" customFormat="1" ht="15.75" hidden="1" customHeight="1" x14ac:dyDescent="0.25">
      <c r="B113" s="214"/>
      <c r="C113" s="121"/>
      <c r="D113" s="121" t="s">
        <v>75</v>
      </c>
      <c r="E113" s="122"/>
      <c r="F113" s="123" t="s">
        <v>586</v>
      </c>
      <c r="G113" s="124"/>
      <c r="H113" s="125"/>
      <c r="I113" s="126"/>
      <c r="J113" s="126"/>
      <c r="K113" s="126"/>
      <c r="L113" s="123"/>
      <c r="M113" s="218"/>
      <c r="N113" s="219"/>
      <c r="O113" s="215"/>
      <c r="P113" s="215"/>
      <c r="Q113" s="215"/>
      <c r="R113" s="215"/>
      <c r="S113" s="215"/>
      <c r="T113" s="215"/>
      <c r="U113" s="215"/>
      <c r="V113" s="215"/>
      <c r="W113" s="215"/>
      <c r="X113" s="220"/>
      <c r="AK113" s="221" t="s">
        <v>75</v>
      </c>
      <c r="AL113" s="221" t="s">
        <v>6</v>
      </c>
      <c r="AM113" s="221" t="s">
        <v>66</v>
      </c>
      <c r="AN113" s="221" t="s">
        <v>40</v>
      </c>
      <c r="AO113" s="221" t="s">
        <v>67</v>
      </c>
      <c r="AP113" s="221" t="s">
        <v>68</v>
      </c>
    </row>
    <row r="114" spans="2:56" s="16" customFormat="1" ht="15.75" hidden="1" customHeight="1" x14ac:dyDescent="0.25">
      <c r="B114" s="222"/>
      <c r="C114" s="121"/>
      <c r="D114" s="121" t="s">
        <v>75</v>
      </c>
      <c r="E114" s="122"/>
      <c r="F114" s="123" t="s">
        <v>321</v>
      </c>
      <c r="G114" s="124"/>
      <c r="H114" s="125">
        <v>39</v>
      </c>
      <c r="I114" s="126"/>
      <c r="J114" s="126"/>
      <c r="K114" s="126"/>
      <c r="L114" s="123"/>
      <c r="M114" s="226"/>
      <c r="N114" s="227"/>
      <c r="O114" s="223"/>
      <c r="P114" s="223"/>
      <c r="Q114" s="223"/>
      <c r="R114" s="223"/>
      <c r="S114" s="223"/>
      <c r="T114" s="223"/>
      <c r="U114" s="223"/>
      <c r="V114" s="223"/>
      <c r="W114" s="223"/>
      <c r="X114" s="228"/>
      <c r="AK114" s="229" t="s">
        <v>75</v>
      </c>
      <c r="AL114" s="229" t="s">
        <v>6</v>
      </c>
      <c r="AM114" s="229" t="s">
        <v>6</v>
      </c>
      <c r="AN114" s="229" t="s">
        <v>40</v>
      </c>
      <c r="AO114" s="229" t="s">
        <v>67</v>
      </c>
      <c r="AP114" s="229" t="s">
        <v>68</v>
      </c>
    </row>
    <row r="115" spans="2:56" s="16" customFormat="1" ht="15.75" hidden="1" customHeight="1" x14ac:dyDescent="0.25">
      <c r="B115" s="230"/>
      <c r="C115" s="121"/>
      <c r="D115" s="121" t="s">
        <v>75</v>
      </c>
      <c r="E115" s="122"/>
      <c r="F115" s="123" t="s">
        <v>76</v>
      </c>
      <c r="G115" s="124"/>
      <c r="H115" s="125">
        <v>39</v>
      </c>
      <c r="I115" s="126"/>
      <c r="J115" s="126"/>
      <c r="K115" s="126"/>
      <c r="L115" s="123"/>
      <c r="M115" s="234"/>
      <c r="N115" s="235"/>
      <c r="O115" s="231"/>
      <c r="P115" s="231"/>
      <c r="Q115" s="231"/>
      <c r="R115" s="231"/>
      <c r="S115" s="231"/>
      <c r="T115" s="231"/>
      <c r="U115" s="231"/>
      <c r="V115" s="231"/>
      <c r="W115" s="231"/>
      <c r="X115" s="236"/>
      <c r="AK115" s="237" t="s">
        <v>75</v>
      </c>
      <c r="AL115" s="237" t="s">
        <v>6</v>
      </c>
      <c r="AM115" s="237" t="s">
        <v>73</v>
      </c>
      <c r="AN115" s="237" t="s">
        <v>40</v>
      </c>
      <c r="AO115" s="237" t="s">
        <v>66</v>
      </c>
      <c r="AP115" s="237" t="s">
        <v>68</v>
      </c>
    </row>
    <row r="116" spans="2:56" s="16" customFormat="1" ht="15.75" customHeight="1" x14ac:dyDescent="0.25">
      <c r="B116" s="17"/>
      <c r="C116" s="121" t="s">
        <v>80</v>
      </c>
      <c r="D116" s="121" t="s">
        <v>70</v>
      </c>
      <c r="E116" s="122" t="s">
        <v>582</v>
      </c>
      <c r="F116" s="123" t="s">
        <v>583</v>
      </c>
      <c r="G116" s="124" t="s">
        <v>81</v>
      </c>
      <c r="H116" s="125">
        <v>12</v>
      </c>
      <c r="I116" s="126"/>
      <c r="J116" s="126"/>
      <c r="K116" s="126">
        <f>ROUND($P$116*$H$116,2)</f>
        <v>0</v>
      </c>
      <c r="L116" s="123" t="s">
        <v>72</v>
      </c>
      <c r="M116" s="65"/>
      <c r="N116" s="208"/>
      <c r="O116" s="209" t="s">
        <v>28</v>
      </c>
      <c r="P116" s="168">
        <f>$I$116+$J$116</f>
        <v>0</v>
      </c>
      <c r="Q116" s="168">
        <f>ROUND($I$116*$H$116,2)</f>
        <v>0</v>
      </c>
      <c r="R116" s="168">
        <f>ROUND($J$116*$H$116,2)</f>
        <v>0</v>
      </c>
      <c r="S116" s="143"/>
      <c r="T116" s="143"/>
      <c r="U116" s="210">
        <v>0</v>
      </c>
      <c r="V116" s="210">
        <f>$U$116*$H$116</f>
        <v>0</v>
      </c>
      <c r="W116" s="210">
        <v>0.23499999999999999</v>
      </c>
      <c r="X116" s="211">
        <f>$W$116*$H$116</f>
        <v>2.82</v>
      </c>
      <c r="AI116" s="22" t="s">
        <v>73</v>
      </c>
      <c r="AK116" s="22" t="s">
        <v>70</v>
      </c>
      <c r="AL116" s="22" t="s">
        <v>6</v>
      </c>
      <c r="AP116" s="16" t="s">
        <v>68</v>
      </c>
      <c r="AV116" s="92">
        <f>IF($O$116="základní",$K$116,0)</f>
        <v>0</v>
      </c>
      <c r="AW116" s="92">
        <f>IF($O$116="snížená",$K$116,0)</f>
        <v>0</v>
      </c>
      <c r="AX116" s="92">
        <f>IF($O$116="zákl. přenesená",$K$116,0)</f>
        <v>0</v>
      </c>
      <c r="AY116" s="92">
        <f>IF($O$116="sníž. přenesená",$K$116,0)</f>
        <v>0</v>
      </c>
      <c r="AZ116" s="92">
        <f>IF($O$116="nulová",$K$116,0)</f>
        <v>0</v>
      </c>
      <c r="BA116" s="22" t="s">
        <v>66</v>
      </c>
      <c r="BB116" s="92">
        <f>ROUND($P$116*$H$116,2)</f>
        <v>0</v>
      </c>
      <c r="BC116" s="22" t="s">
        <v>73</v>
      </c>
      <c r="BD116" s="22" t="s">
        <v>587</v>
      </c>
    </row>
    <row r="117" spans="2:56" s="16" customFormat="1" ht="27" hidden="1" customHeight="1" x14ac:dyDescent="0.25">
      <c r="B117" s="17"/>
      <c r="C117" s="121"/>
      <c r="D117" s="121" t="s">
        <v>74</v>
      </c>
      <c r="E117" s="122"/>
      <c r="F117" s="123" t="s">
        <v>585</v>
      </c>
      <c r="G117" s="124"/>
      <c r="H117" s="125"/>
      <c r="I117" s="126"/>
      <c r="J117" s="126"/>
      <c r="K117" s="126"/>
      <c r="L117" s="123"/>
      <c r="M117" s="65"/>
      <c r="N117" s="95"/>
      <c r="O117" s="143"/>
      <c r="P117" s="143"/>
      <c r="Q117" s="143"/>
      <c r="R117" s="143"/>
      <c r="S117" s="143"/>
      <c r="T117" s="143"/>
      <c r="U117" s="143"/>
      <c r="V117" s="143"/>
      <c r="W117" s="143"/>
      <c r="X117" s="96"/>
      <c r="AK117" s="16" t="s">
        <v>74</v>
      </c>
      <c r="AL117" s="16" t="s">
        <v>6</v>
      </c>
    </row>
    <row r="118" spans="2:56" s="16" customFormat="1" ht="15.75" hidden="1" customHeight="1" x14ac:dyDescent="0.25">
      <c r="B118" s="214"/>
      <c r="C118" s="121"/>
      <c r="D118" s="121" t="s">
        <v>75</v>
      </c>
      <c r="E118" s="122"/>
      <c r="F118" s="123" t="s">
        <v>588</v>
      </c>
      <c r="G118" s="124"/>
      <c r="H118" s="125"/>
      <c r="I118" s="126"/>
      <c r="J118" s="126"/>
      <c r="K118" s="126"/>
      <c r="L118" s="123"/>
      <c r="M118" s="218"/>
      <c r="N118" s="219"/>
      <c r="O118" s="215"/>
      <c r="P118" s="215"/>
      <c r="Q118" s="215"/>
      <c r="R118" s="215"/>
      <c r="S118" s="215"/>
      <c r="T118" s="215"/>
      <c r="U118" s="215"/>
      <c r="V118" s="215"/>
      <c r="W118" s="215"/>
      <c r="X118" s="220"/>
      <c r="AK118" s="221" t="s">
        <v>75</v>
      </c>
      <c r="AL118" s="221" t="s">
        <v>6</v>
      </c>
      <c r="AM118" s="221" t="s">
        <v>66</v>
      </c>
      <c r="AN118" s="221" t="s">
        <v>40</v>
      </c>
      <c r="AO118" s="221" t="s">
        <v>67</v>
      </c>
      <c r="AP118" s="221" t="s">
        <v>68</v>
      </c>
    </row>
    <row r="119" spans="2:56" s="16" customFormat="1" ht="15.75" hidden="1" customHeight="1" x14ac:dyDescent="0.25">
      <c r="B119" s="222"/>
      <c r="C119" s="121"/>
      <c r="D119" s="121" t="s">
        <v>75</v>
      </c>
      <c r="E119" s="122"/>
      <c r="F119" s="123" t="s">
        <v>99</v>
      </c>
      <c r="G119" s="124"/>
      <c r="H119" s="125">
        <v>12</v>
      </c>
      <c r="I119" s="126"/>
      <c r="J119" s="126"/>
      <c r="K119" s="126"/>
      <c r="L119" s="123"/>
      <c r="M119" s="226"/>
      <c r="N119" s="227"/>
      <c r="O119" s="223"/>
      <c r="P119" s="223"/>
      <c r="Q119" s="223"/>
      <c r="R119" s="223"/>
      <c r="S119" s="223"/>
      <c r="T119" s="223"/>
      <c r="U119" s="223"/>
      <c r="V119" s="223"/>
      <c r="W119" s="223"/>
      <c r="X119" s="228"/>
      <c r="AK119" s="229" t="s">
        <v>75</v>
      </c>
      <c r="AL119" s="229" t="s">
        <v>6</v>
      </c>
      <c r="AM119" s="229" t="s">
        <v>6</v>
      </c>
      <c r="AN119" s="229" t="s">
        <v>40</v>
      </c>
      <c r="AO119" s="229" t="s">
        <v>67</v>
      </c>
      <c r="AP119" s="229" t="s">
        <v>68</v>
      </c>
    </row>
    <row r="120" spans="2:56" s="16" customFormat="1" ht="15.75" hidden="1" customHeight="1" x14ac:dyDescent="0.25">
      <c r="B120" s="230"/>
      <c r="C120" s="121"/>
      <c r="D120" s="121" t="s">
        <v>75</v>
      </c>
      <c r="E120" s="122"/>
      <c r="F120" s="123" t="s">
        <v>76</v>
      </c>
      <c r="G120" s="124"/>
      <c r="H120" s="125">
        <v>12</v>
      </c>
      <c r="I120" s="126"/>
      <c r="J120" s="126"/>
      <c r="K120" s="126"/>
      <c r="L120" s="123"/>
      <c r="M120" s="234"/>
      <c r="N120" s="235"/>
      <c r="O120" s="231"/>
      <c r="P120" s="231"/>
      <c r="Q120" s="231"/>
      <c r="R120" s="231"/>
      <c r="S120" s="231"/>
      <c r="T120" s="231"/>
      <c r="U120" s="231"/>
      <c r="V120" s="231"/>
      <c r="W120" s="231"/>
      <c r="X120" s="236"/>
      <c r="AK120" s="237" t="s">
        <v>75</v>
      </c>
      <c r="AL120" s="237" t="s">
        <v>6</v>
      </c>
      <c r="AM120" s="237" t="s">
        <v>73</v>
      </c>
      <c r="AN120" s="237" t="s">
        <v>40</v>
      </c>
      <c r="AO120" s="237" t="s">
        <v>66</v>
      </c>
      <c r="AP120" s="237" t="s">
        <v>68</v>
      </c>
    </row>
    <row r="121" spans="2:56" s="16" customFormat="1" ht="15.75" customHeight="1" x14ac:dyDescent="0.25">
      <c r="B121" s="17"/>
      <c r="C121" s="121" t="s">
        <v>82</v>
      </c>
      <c r="D121" s="121" t="s">
        <v>70</v>
      </c>
      <c r="E121" s="122" t="s">
        <v>582</v>
      </c>
      <c r="F121" s="123" t="s">
        <v>583</v>
      </c>
      <c r="G121" s="124" t="s">
        <v>81</v>
      </c>
      <c r="H121" s="125">
        <v>45</v>
      </c>
      <c r="I121" s="126"/>
      <c r="J121" s="126"/>
      <c r="K121" s="126">
        <f>ROUND($P$121*$H$121,2)</f>
        <v>0</v>
      </c>
      <c r="L121" s="123" t="s">
        <v>72</v>
      </c>
      <c r="M121" s="65"/>
      <c r="N121" s="208"/>
      <c r="O121" s="209" t="s">
        <v>28</v>
      </c>
      <c r="P121" s="168">
        <f>$I$121+$J$121</f>
        <v>0</v>
      </c>
      <c r="Q121" s="168">
        <f>ROUND($I$121*$H$121,2)</f>
        <v>0</v>
      </c>
      <c r="R121" s="168">
        <f>ROUND($J$121*$H$121,2)</f>
        <v>0</v>
      </c>
      <c r="S121" s="143"/>
      <c r="T121" s="143"/>
      <c r="U121" s="210">
        <v>0</v>
      </c>
      <c r="V121" s="210">
        <f>$U$121*$H$121</f>
        <v>0</v>
      </c>
      <c r="W121" s="210">
        <v>0.23499999999999999</v>
      </c>
      <c r="X121" s="211">
        <f>$W$121*$H$121</f>
        <v>10.574999999999999</v>
      </c>
      <c r="AI121" s="22" t="s">
        <v>73</v>
      </c>
      <c r="AK121" s="22" t="s">
        <v>70</v>
      </c>
      <c r="AL121" s="22" t="s">
        <v>6</v>
      </c>
      <c r="AP121" s="16" t="s">
        <v>68</v>
      </c>
      <c r="AV121" s="92">
        <f>IF($O$121="základní",$K$121,0)</f>
        <v>0</v>
      </c>
      <c r="AW121" s="92">
        <f>IF($O$121="snížená",$K$121,0)</f>
        <v>0</v>
      </c>
      <c r="AX121" s="92">
        <f>IF($O$121="zákl. přenesená",$K$121,0)</f>
        <v>0</v>
      </c>
      <c r="AY121" s="92">
        <f>IF($O$121="sníž. přenesená",$K$121,0)</f>
        <v>0</v>
      </c>
      <c r="AZ121" s="92">
        <f>IF($O$121="nulová",$K$121,0)</f>
        <v>0</v>
      </c>
      <c r="BA121" s="22" t="s">
        <v>66</v>
      </c>
      <c r="BB121" s="92">
        <f>ROUND($P$121*$H$121,2)</f>
        <v>0</v>
      </c>
      <c r="BC121" s="22" t="s">
        <v>73</v>
      </c>
      <c r="BD121" s="22" t="s">
        <v>589</v>
      </c>
    </row>
    <row r="122" spans="2:56" s="16" customFormat="1" ht="27" hidden="1" customHeight="1" x14ac:dyDescent="0.25">
      <c r="B122" s="17"/>
      <c r="C122" s="121"/>
      <c r="D122" s="121" t="s">
        <v>74</v>
      </c>
      <c r="E122" s="122"/>
      <c r="F122" s="123" t="s">
        <v>585</v>
      </c>
      <c r="G122" s="124"/>
      <c r="H122" s="125"/>
      <c r="I122" s="126"/>
      <c r="J122" s="126"/>
      <c r="K122" s="126"/>
      <c r="L122" s="123"/>
      <c r="M122" s="65"/>
      <c r="N122" s="95"/>
      <c r="O122" s="143"/>
      <c r="P122" s="143"/>
      <c r="Q122" s="143"/>
      <c r="R122" s="143"/>
      <c r="S122" s="143"/>
      <c r="T122" s="143"/>
      <c r="U122" s="143"/>
      <c r="V122" s="143"/>
      <c r="W122" s="143"/>
      <c r="X122" s="96"/>
      <c r="AK122" s="16" t="s">
        <v>74</v>
      </c>
      <c r="AL122" s="16" t="s">
        <v>6</v>
      </c>
    </row>
    <row r="123" spans="2:56" s="16" customFormat="1" ht="15.75" hidden="1" customHeight="1" x14ac:dyDescent="0.25">
      <c r="B123" s="214"/>
      <c r="C123" s="121"/>
      <c r="D123" s="121" t="s">
        <v>75</v>
      </c>
      <c r="E123" s="122"/>
      <c r="F123" s="123" t="s">
        <v>590</v>
      </c>
      <c r="G123" s="124"/>
      <c r="H123" s="125"/>
      <c r="I123" s="126"/>
      <c r="J123" s="126"/>
      <c r="K123" s="126"/>
      <c r="L123" s="123"/>
      <c r="M123" s="218"/>
      <c r="N123" s="219"/>
      <c r="O123" s="215"/>
      <c r="P123" s="215"/>
      <c r="Q123" s="215"/>
      <c r="R123" s="215"/>
      <c r="S123" s="215"/>
      <c r="T123" s="215"/>
      <c r="U123" s="215"/>
      <c r="V123" s="215"/>
      <c r="W123" s="215"/>
      <c r="X123" s="220"/>
      <c r="AK123" s="221" t="s">
        <v>75</v>
      </c>
      <c r="AL123" s="221" t="s">
        <v>6</v>
      </c>
      <c r="AM123" s="221" t="s">
        <v>66</v>
      </c>
      <c r="AN123" s="221" t="s">
        <v>40</v>
      </c>
      <c r="AO123" s="221" t="s">
        <v>67</v>
      </c>
      <c r="AP123" s="221" t="s">
        <v>68</v>
      </c>
    </row>
    <row r="124" spans="2:56" s="16" customFormat="1" ht="15.75" hidden="1" customHeight="1" x14ac:dyDescent="0.25">
      <c r="B124" s="222"/>
      <c r="C124" s="121"/>
      <c r="D124" s="121" t="s">
        <v>75</v>
      </c>
      <c r="E124" s="122"/>
      <c r="F124" s="123" t="s">
        <v>357</v>
      </c>
      <c r="G124" s="124"/>
      <c r="H124" s="125">
        <v>45</v>
      </c>
      <c r="I124" s="126"/>
      <c r="J124" s="126"/>
      <c r="K124" s="126"/>
      <c r="L124" s="123"/>
      <c r="M124" s="226"/>
      <c r="N124" s="227"/>
      <c r="O124" s="223"/>
      <c r="P124" s="223"/>
      <c r="Q124" s="223"/>
      <c r="R124" s="223"/>
      <c r="S124" s="223"/>
      <c r="T124" s="223"/>
      <c r="U124" s="223"/>
      <c r="V124" s="223"/>
      <c r="W124" s="223"/>
      <c r="X124" s="228"/>
      <c r="AK124" s="229" t="s">
        <v>75</v>
      </c>
      <c r="AL124" s="229" t="s">
        <v>6</v>
      </c>
      <c r="AM124" s="229" t="s">
        <v>6</v>
      </c>
      <c r="AN124" s="229" t="s">
        <v>40</v>
      </c>
      <c r="AO124" s="229" t="s">
        <v>67</v>
      </c>
      <c r="AP124" s="229" t="s">
        <v>68</v>
      </c>
    </row>
    <row r="125" spans="2:56" s="16" customFormat="1" ht="15.75" hidden="1" customHeight="1" x14ac:dyDescent="0.25">
      <c r="B125" s="230"/>
      <c r="C125" s="121"/>
      <c r="D125" s="121" t="s">
        <v>75</v>
      </c>
      <c r="E125" s="122"/>
      <c r="F125" s="123" t="s">
        <v>76</v>
      </c>
      <c r="G125" s="124"/>
      <c r="H125" s="125">
        <v>45</v>
      </c>
      <c r="I125" s="126"/>
      <c r="J125" s="126"/>
      <c r="K125" s="126"/>
      <c r="L125" s="123"/>
      <c r="M125" s="234"/>
      <c r="N125" s="235"/>
      <c r="O125" s="231"/>
      <c r="P125" s="231"/>
      <c r="Q125" s="231"/>
      <c r="R125" s="231"/>
      <c r="S125" s="231"/>
      <c r="T125" s="231"/>
      <c r="U125" s="231"/>
      <c r="V125" s="231"/>
      <c r="W125" s="231"/>
      <c r="X125" s="236"/>
      <c r="AK125" s="237" t="s">
        <v>75</v>
      </c>
      <c r="AL125" s="237" t="s">
        <v>6</v>
      </c>
      <c r="AM125" s="237" t="s">
        <v>73</v>
      </c>
      <c r="AN125" s="237" t="s">
        <v>40</v>
      </c>
      <c r="AO125" s="237" t="s">
        <v>66</v>
      </c>
      <c r="AP125" s="237" t="s">
        <v>68</v>
      </c>
    </row>
    <row r="126" spans="2:56" s="16" customFormat="1" ht="15.75" customHeight="1" x14ac:dyDescent="0.25">
      <c r="B126" s="17"/>
      <c r="C126" s="121" t="s">
        <v>83</v>
      </c>
      <c r="D126" s="121" t="s">
        <v>70</v>
      </c>
      <c r="E126" s="122" t="s">
        <v>591</v>
      </c>
      <c r="F126" s="123" t="s">
        <v>592</v>
      </c>
      <c r="G126" s="124" t="s">
        <v>81</v>
      </c>
      <c r="H126" s="125">
        <v>39</v>
      </c>
      <c r="I126" s="126"/>
      <c r="J126" s="126"/>
      <c r="K126" s="126">
        <f>ROUND($P$126*$H$126,2)</f>
        <v>0</v>
      </c>
      <c r="L126" s="123" t="s">
        <v>72</v>
      </c>
      <c r="M126" s="65"/>
      <c r="N126" s="208"/>
      <c r="O126" s="209" t="s">
        <v>28</v>
      </c>
      <c r="P126" s="168">
        <f>$I$126+$J$126</f>
        <v>0</v>
      </c>
      <c r="Q126" s="168">
        <f>ROUND($I$126*$H$126,2)</f>
        <v>0</v>
      </c>
      <c r="R126" s="168">
        <f>ROUND($J$126*$H$126,2)</f>
        <v>0</v>
      </c>
      <c r="S126" s="143"/>
      <c r="T126" s="143"/>
      <c r="U126" s="210">
        <v>0</v>
      </c>
      <c r="V126" s="210">
        <f>$U$126*$H$126</f>
        <v>0</v>
      </c>
      <c r="W126" s="210">
        <v>9.8000000000000004E-2</v>
      </c>
      <c r="X126" s="211">
        <f>$W$126*$H$126</f>
        <v>3.8220000000000001</v>
      </c>
      <c r="AI126" s="22" t="s">
        <v>73</v>
      </c>
      <c r="AK126" s="22" t="s">
        <v>70</v>
      </c>
      <c r="AL126" s="22" t="s">
        <v>6</v>
      </c>
      <c r="AP126" s="16" t="s">
        <v>68</v>
      </c>
      <c r="AV126" s="92">
        <f>IF($O$126="základní",$K$126,0)</f>
        <v>0</v>
      </c>
      <c r="AW126" s="92">
        <f>IF($O$126="snížená",$K$126,0)</f>
        <v>0</v>
      </c>
      <c r="AX126" s="92">
        <f>IF($O$126="zákl. přenesená",$K$126,0)</f>
        <v>0</v>
      </c>
      <c r="AY126" s="92">
        <f>IF($O$126="sníž. přenesená",$K$126,0)</f>
        <v>0</v>
      </c>
      <c r="AZ126" s="92">
        <f>IF($O$126="nulová",$K$126,0)</f>
        <v>0</v>
      </c>
      <c r="BA126" s="22" t="s">
        <v>66</v>
      </c>
      <c r="BB126" s="92">
        <f>ROUND($P$126*$H$126,2)</f>
        <v>0</v>
      </c>
      <c r="BC126" s="22" t="s">
        <v>73</v>
      </c>
      <c r="BD126" s="22" t="s">
        <v>593</v>
      </c>
    </row>
    <row r="127" spans="2:56" s="16" customFormat="1" ht="27" hidden="1" customHeight="1" x14ac:dyDescent="0.25">
      <c r="B127" s="17"/>
      <c r="C127" s="121"/>
      <c r="D127" s="121" t="s">
        <v>74</v>
      </c>
      <c r="E127" s="122"/>
      <c r="F127" s="123" t="s">
        <v>594</v>
      </c>
      <c r="G127" s="124"/>
      <c r="H127" s="125"/>
      <c r="I127" s="126"/>
      <c r="J127" s="126"/>
      <c r="K127" s="126"/>
      <c r="L127" s="123"/>
      <c r="M127" s="65"/>
      <c r="N127" s="95"/>
      <c r="O127" s="143"/>
      <c r="P127" s="143"/>
      <c r="Q127" s="143"/>
      <c r="R127" s="143"/>
      <c r="S127" s="143"/>
      <c r="T127" s="143"/>
      <c r="U127" s="143"/>
      <c r="V127" s="143"/>
      <c r="W127" s="143"/>
      <c r="X127" s="96"/>
      <c r="AK127" s="16" t="s">
        <v>74</v>
      </c>
      <c r="AL127" s="16" t="s">
        <v>6</v>
      </c>
    </row>
    <row r="128" spans="2:56" s="16" customFormat="1" ht="15.75" hidden="1" customHeight="1" x14ac:dyDescent="0.25">
      <c r="B128" s="214"/>
      <c r="C128" s="121"/>
      <c r="D128" s="121" t="s">
        <v>75</v>
      </c>
      <c r="E128" s="122"/>
      <c r="F128" s="123" t="s">
        <v>595</v>
      </c>
      <c r="G128" s="124"/>
      <c r="H128" s="125"/>
      <c r="I128" s="126"/>
      <c r="J128" s="126"/>
      <c r="K128" s="126"/>
      <c r="L128" s="123"/>
      <c r="M128" s="218"/>
      <c r="N128" s="219"/>
      <c r="O128" s="215"/>
      <c r="P128" s="215"/>
      <c r="Q128" s="215"/>
      <c r="R128" s="215"/>
      <c r="S128" s="215"/>
      <c r="T128" s="215"/>
      <c r="U128" s="215"/>
      <c r="V128" s="215"/>
      <c r="W128" s="215"/>
      <c r="X128" s="220"/>
      <c r="AK128" s="221" t="s">
        <v>75</v>
      </c>
      <c r="AL128" s="221" t="s">
        <v>6</v>
      </c>
      <c r="AM128" s="221" t="s">
        <v>66</v>
      </c>
      <c r="AN128" s="221" t="s">
        <v>40</v>
      </c>
      <c r="AO128" s="221" t="s">
        <v>67</v>
      </c>
      <c r="AP128" s="221" t="s">
        <v>68</v>
      </c>
    </row>
    <row r="129" spans="2:56" s="16" customFormat="1" ht="15.75" hidden="1" customHeight="1" x14ac:dyDescent="0.25">
      <c r="B129" s="222"/>
      <c r="C129" s="121"/>
      <c r="D129" s="121" t="s">
        <v>75</v>
      </c>
      <c r="E129" s="122"/>
      <c r="F129" s="123" t="s">
        <v>321</v>
      </c>
      <c r="G129" s="124"/>
      <c r="H129" s="125">
        <v>39</v>
      </c>
      <c r="I129" s="126"/>
      <c r="J129" s="126"/>
      <c r="K129" s="126"/>
      <c r="L129" s="123"/>
      <c r="M129" s="226"/>
      <c r="N129" s="227"/>
      <c r="O129" s="223"/>
      <c r="P129" s="223"/>
      <c r="Q129" s="223"/>
      <c r="R129" s="223"/>
      <c r="S129" s="223"/>
      <c r="T129" s="223"/>
      <c r="U129" s="223"/>
      <c r="V129" s="223"/>
      <c r="W129" s="223"/>
      <c r="X129" s="228"/>
      <c r="AK129" s="229" t="s">
        <v>75</v>
      </c>
      <c r="AL129" s="229" t="s">
        <v>6</v>
      </c>
      <c r="AM129" s="229" t="s">
        <v>6</v>
      </c>
      <c r="AN129" s="229" t="s">
        <v>40</v>
      </c>
      <c r="AO129" s="229" t="s">
        <v>67</v>
      </c>
      <c r="AP129" s="229" t="s">
        <v>68</v>
      </c>
    </row>
    <row r="130" spans="2:56" s="16" customFormat="1" ht="15.75" hidden="1" customHeight="1" x14ac:dyDescent="0.25">
      <c r="B130" s="230"/>
      <c r="C130" s="121"/>
      <c r="D130" s="121" t="s">
        <v>75</v>
      </c>
      <c r="E130" s="122"/>
      <c r="F130" s="123" t="s">
        <v>76</v>
      </c>
      <c r="G130" s="124"/>
      <c r="H130" s="125">
        <v>39</v>
      </c>
      <c r="I130" s="126"/>
      <c r="J130" s="126"/>
      <c r="K130" s="126"/>
      <c r="L130" s="123"/>
      <c r="M130" s="234"/>
      <c r="N130" s="235"/>
      <c r="O130" s="231"/>
      <c r="P130" s="231"/>
      <c r="Q130" s="231"/>
      <c r="R130" s="231"/>
      <c r="S130" s="231"/>
      <c r="T130" s="231"/>
      <c r="U130" s="231"/>
      <c r="V130" s="231"/>
      <c r="W130" s="231"/>
      <c r="X130" s="236"/>
      <c r="AK130" s="237" t="s">
        <v>75</v>
      </c>
      <c r="AL130" s="237" t="s">
        <v>6</v>
      </c>
      <c r="AM130" s="237" t="s">
        <v>73</v>
      </c>
      <c r="AN130" s="237" t="s">
        <v>40</v>
      </c>
      <c r="AO130" s="237" t="s">
        <v>66</v>
      </c>
      <c r="AP130" s="237" t="s">
        <v>68</v>
      </c>
    </row>
    <row r="131" spans="2:56" s="16" customFormat="1" ht="15.75" customHeight="1" x14ac:dyDescent="0.25">
      <c r="B131" s="17"/>
      <c r="C131" s="121" t="s">
        <v>87</v>
      </c>
      <c r="D131" s="121" t="s">
        <v>70</v>
      </c>
      <c r="E131" s="122" t="s">
        <v>596</v>
      </c>
      <c r="F131" s="123" t="s">
        <v>597</v>
      </c>
      <c r="G131" s="124" t="s">
        <v>81</v>
      </c>
      <c r="H131" s="125">
        <v>117</v>
      </c>
      <c r="I131" s="126"/>
      <c r="J131" s="126"/>
      <c r="K131" s="126">
        <f>ROUND($P$131*$H$131,2)</f>
        <v>0</v>
      </c>
      <c r="L131" s="123" t="s">
        <v>72</v>
      </c>
      <c r="M131" s="65"/>
      <c r="N131" s="208"/>
      <c r="O131" s="209" t="s">
        <v>28</v>
      </c>
      <c r="P131" s="168">
        <f>$I$131+$J$131</f>
        <v>0</v>
      </c>
      <c r="Q131" s="168">
        <f>ROUND($I$131*$H$131,2)</f>
        <v>0</v>
      </c>
      <c r="R131" s="168">
        <f>ROUND($J$131*$H$131,2)</f>
        <v>0</v>
      </c>
      <c r="S131" s="143"/>
      <c r="T131" s="143"/>
      <c r="U131" s="210">
        <v>0</v>
      </c>
      <c r="V131" s="210">
        <f>$U$131*$H$131</f>
        <v>0</v>
      </c>
      <c r="W131" s="210">
        <v>0.23499999999999999</v>
      </c>
      <c r="X131" s="211">
        <f>$W$131*$H$131</f>
        <v>27.494999999999997</v>
      </c>
      <c r="AI131" s="22" t="s">
        <v>73</v>
      </c>
      <c r="AK131" s="22" t="s">
        <v>70</v>
      </c>
      <c r="AL131" s="22" t="s">
        <v>6</v>
      </c>
      <c r="AP131" s="16" t="s">
        <v>68</v>
      </c>
      <c r="AV131" s="92">
        <f>IF($O$131="základní",$K$131,0)</f>
        <v>0</v>
      </c>
      <c r="AW131" s="92">
        <f>IF($O$131="snížená",$K$131,0)</f>
        <v>0</v>
      </c>
      <c r="AX131" s="92">
        <f>IF($O$131="zákl. přenesená",$K$131,0)</f>
        <v>0</v>
      </c>
      <c r="AY131" s="92">
        <f>IF($O$131="sníž. přenesená",$K$131,0)</f>
        <v>0</v>
      </c>
      <c r="AZ131" s="92">
        <f>IF($O$131="nulová",$K$131,0)</f>
        <v>0</v>
      </c>
      <c r="BA131" s="22" t="s">
        <v>66</v>
      </c>
      <c r="BB131" s="92">
        <f>ROUND($P$131*$H$131,2)</f>
        <v>0</v>
      </c>
      <c r="BC131" s="22" t="s">
        <v>73</v>
      </c>
      <c r="BD131" s="22" t="s">
        <v>598</v>
      </c>
    </row>
    <row r="132" spans="2:56" s="16" customFormat="1" ht="27" hidden="1" customHeight="1" x14ac:dyDescent="0.25">
      <c r="B132" s="17"/>
      <c r="C132" s="121"/>
      <c r="D132" s="121" t="s">
        <v>74</v>
      </c>
      <c r="E132" s="122"/>
      <c r="F132" s="123" t="s">
        <v>599</v>
      </c>
      <c r="G132" s="124"/>
      <c r="H132" s="125"/>
      <c r="I132" s="126"/>
      <c r="J132" s="126"/>
      <c r="K132" s="126"/>
      <c r="L132" s="123"/>
      <c r="M132" s="65"/>
      <c r="N132" s="95"/>
      <c r="O132" s="143"/>
      <c r="P132" s="143"/>
      <c r="Q132" s="143"/>
      <c r="R132" s="143"/>
      <c r="S132" s="143"/>
      <c r="T132" s="143"/>
      <c r="U132" s="143"/>
      <c r="V132" s="143"/>
      <c r="W132" s="143"/>
      <c r="X132" s="96"/>
      <c r="AK132" s="16" t="s">
        <v>74</v>
      </c>
      <c r="AL132" s="16" t="s">
        <v>6</v>
      </c>
    </row>
    <row r="133" spans="2:56" s="16" customFormat="1" ht="15.75" hidden="1" customHeight="1" x14ac:dyDescent="0.25">
      <c r="B133" s="214"/>
      <c r="C133" s="121"/>
      <c r="D133" s="121" t="s">
        <v>75</v>
      </c>
      <c r="E133" s="122"/>
      <c r="F133" s="123" t="s">
        <v>600</v>
      </c>
      <c r="G133" s="124"/>
      <c r="H133" s="125"/>
      <c r="I133" s="126"/>
      <c r="J133" s="126"/>
      <c r="K133" s="126"/>
      <c r="L133" s="123"/>
      <c r="M133" s="218"/>
      <c r="N133" s="219"/>
      <c r="O133" s="215"/>
      <c r="P133" s="215"/>
      <c r="Q133" s="215"/>
      <c r="R133" s="215"/>
      <c r="S133" s="215"/>
      <c r="T133" s="215"/>
      <c r="U133" s="215"/>
      <c r="V133" s="215"/>
      <c r="W133" s="215"/>
      <c r="X133" s="220"/>
      <c r="AK133" s="221" t="s">
        <v>75</v>
      </c>
      <c r="AL133" s="221" t="s">
        <v>6</v>
      </c>
      <c r="AM133" s="221" t="s">
        <v>66</v>
      </c>
      <c r="AN133" s="221" t="s">
        <v>40</v>
      </c>
      <c r="AO133" s="221" t="s">
        <v>67</v>
      </c>
      <c r="AP133" s="221" t="s">
        <v>68</v>
      </c>
    </row>
    <row r="134" spans="2:56" s="16" customFormat="1" ht="15.75" hidden="1" customHeight="1" x14ac:dyDescent="0.25">
      <c r="B134" s="222"/>
      <c r="C134" s="121"/>
      <c r="D134" s="121" t="s">
        <v>75</v>
      </c>
      <c r="E134" s="122"/>
      <c r="F134" s="123" t="s">
        <v>601</v>
      </c>
      <c r="G134" s="124"/>
      <c r="H134" s="125">
        <v>117</v>
      </c>
      <c r="I134" s="126"/>
      <c r="J134" s="126"/>
      <c r="K134" s="126"/>
      <c r="L134" s="123"/>
      <c r="M134" s="226"/>
      <c r="N134" s="227"/>
      <c r="O134" s="223"/>
      <c r="P134" s="223"/>
      <c r="Q134" s="223"/>
      <c r="R134" s="223"/>
      <c r="S134" s="223"/>
      <c r="T134" s="223"/>
      <c r="U134" s="223"/>
      <c r="V134" s="223"/>
      <c r="W134" s="223"/>
      <c r="X134" s="228"/>
      <c r="AK134" s="229" t="s">
        <v>75</v>
      </c>
      <c r="AL134" s="229" t="s">
        <v>6</v>
      </c>
      <c r="AM134" s="229" t="s">
        <v>6</v>
      </c>
      <c r="AN134" s="229" t="s">
        <v>40</v>
      </c>
      <c r="AO134" s="229" t="s">
        <v>67</v>
      </c>
      <c r="AP134" s="229" t="s">
        <v>68</v>
      </c>
    </row>
    <row r="135" spans="2:56" s="16" customFormat="1" ht="15.75" hidden="1" customHeight="1" x14ac:dyDescent="0.25">
      <c r="B135" s="230"/>
      <c r="C135" s="121"/>
      <c r="D135" s="121" t="s">
        <v>75</v>
      </c>
      <c r="E135" s="122"/>
      <c r="F135" s="123" t="s">
        <v>76</v>
      </c>
      <c r="G135" s="124"/>
      <c r="H135" s="125">
        <v>117</v>
      </c>
      <c r="I135" s="126"/>
      <c r="J135" s="126"/>
      <c r="K135" s="126"/>
      <c r="L135" s="123"/>
      <c r="M135" s="234"/>
      <c r="N135" s="235"/>
      <c r="O135" s="231"/>
      <c r="P135" s="231"/>
      <c r="Q135" s="231"/>
      <c r="R135" s="231"/>
      <c r="S135" s="231"/>
      <c r="T135" s="231"/>
      <c r="U135" s="231"/>
      <c r="V135" s="231"/>
      <c r="W135" s="231"/>
      <c r="X135" s="236"/>
      <c r="AK135" s="237" t="s">
        <v>75</v>
      </c>
      <c r="AL135" s="237" t="s">
        <v>6</v>
      </c>
      <c r="AM135" s="237" t="s">
        <v>73</v>
      </c>
      <c r="AN135" s="237" t="s">
        <v>40</v>
      </c>
      <c r="AO135" s="237" t="s">
        <v>66</v>
      </c>
      <c r="AP135" s="237" t="s">
        <v>68</v>
      </c>
    </row>
    <row r="136" spans="2:56" s="16" customFormat="1" ht="15.75" customHeight="1" x14ac:dyDescent="0.25">
      <c r="B136" s="17"/>
      <c r="C136" s="121" t="s">
        <v>91</v>
      </c>
      <c r="D136" s="121" t="s">
        <v>70</v>
      </c>
      <c r="E136" s="122" t="s">
        <v>602</v>
      </c>
      <c r="F136" s="123" t="s">
        <v>603</v>
      </c>
      <c r="G136" s="124" t="s">
        <v>81</v>
      </c>
      <c r="H136" s="125">
        <v>117</v>
      </c>
      <c r="I136" s="126"/>
      <c r="J136" s="126"/>
      <c r="K136" s="126">
        <f>ROUND($P$136*$H$136,2)</f>
        <v>0</v>
      </c>
      <c r="L136" s="123" t="s">
        <v>72</v>
      </c>
      <c r="M136" s="65"/>
      <c r="N136" s="208"/>
      <c r="O136" s="209" t="s">
        <v>28</v>
      </c>
      <c r="P136" s="168">
        <f>$I$136+$J$136</f>
        <v>0</v>
      </c>
      <c r="Q136" s="168">
        <f>ROUND($I$136*$H$136,2)</f>
        <v>0</v>
      </c>
      <c r="R136" s="168">
        <f>ROUND($J$136*$H$136,2)</f>
        <v>0</v>
      </c>
      <c r="S136" s="143"/>
      <c r="T136" s="143"/>
      <c r="U136" s="210">
        <v>0</v>
      </c>
      <c r="V136" s="210">
        <f>$U$136*$H$136</f>
        <v>0</v>
      </c>
      <c r="W136" s="210">
        <v>0.185</v>
      </c>
      <c r="X136" s="211">
        <f>$W$136*$H$136</f>
        <v>21.645</v>
      </c>
      <c r="AI136" s="22" t="s">
        <v>73</v>
      </c>
      <c r="AK136" s="22" t="s">
        <v>70</v>
      </c>
      <c r="AL136" s="22" t="s">
        <v>6</v>
      </c>
      <c r="AP136" s="16" t="s">
        <v>68</v>
      </c>
      <c r="AV136" s="92">
        <f>IF($O$136="základní",$K$136,0)</f>
        <v>0</v>
      </c>
      <c r="AW136" s="92">
        <f>IF($O$136="snížená",$K$136,0)</f>
        <v>0</v>
      </c>
      <c r="AX136" s="92">
        <f>IF($O$136="zákl. přenesená",$K$136,0)</f>
        <v>0</v>
      </c>
      <c r="AY136" s="92">
        <f>IF($O$136="sníž. přenesená",$K$136,0)</f>
        <v>0</v>
      </c>
      <c r="AZ136" s="92">
        <f>IF($O$136="nulová",$K$136,0)</f>
        <v>0</v>
      </c>
      <c r="BA136" s="22" t="s">
        <v>66</v>
      </c>
      <c r="BB136" s="92">
        <f>ROUND($P$136*$H$136,2)</f>
        <v>0</v>
      </c>
      <c r="BC136" s="22" t="s">
        <v>73</v>
      </c>
      <c r="BD136" s="22" t="s">
        <v>604</v>
      </c>
    </row>
    <row r="137" spans="2:56" s="16" customFormat="1" ht="27" hidden="1" customHeight="1" x14ac:dyDescent="0.25">
      <c r="B137" s="17"/>
      <c r="C137" s="121"/>
      <c r="D137" s="121" t="s">
        <v>74</v>
      </c>
      <c r="E137" s="122"/>
      <c r="F137" s="123" t="s">
        <v>605</v>
      </c>
      <c r="G137" s="124"/>
      <c r="H137" s="125"/>
      <c r="I137" s="126"/>
      <c r="J137" s="126"/>
      <c r="K137" s="126"/>
      <c r="L137" s="123"/>
      <c r="M137" s="65"/>
      <c r="N137" s="95"/>
      <c r="O137" s="143"/>
      <c r="P137" s="143"/>
      <c r="Q137" s="143"/>
      <c r="R137" s="143"/>
      <c r="S137" s="143"/>
      <c r="T137" s="143"/>
      <c r="U137" s="143"/>
      <c r="V137" s="143"/>
      <c r="W137" s="143"/>
      <c r="X137" s="96"/>
      <c r="AK137" s="16" t="s">
        <v>74</v>
      </c>
      <c r="AL137" s="16" t="s">
        <v>6</v>
      </c>
    </row>
    <row r="138" spans="2:56" s="16" customFormat="1" ht="15.75" hidden="1" customHeight="1" x14ac:dyDescent="0.25">
      <c r="B138" s="214"/>
      <c r="C138" s="121"/>
      <c r="D138" s="121" t="s">
        <v>75</v>
      </c>
      <c r="E138" s="122"/>
      <c r="F138" s="123" t="s">
        <v>606</v>
      </c>
      <c r="G138" s="124"/>
      <c r="H138" s="125"/>
      <c r="I138" s="126"/>
      <c r="J138" s="126"/>
      <c r="K138" s="126"/>
      <c r="L138" s="123"/>
      <c r="M138" s="218"/>
      <c r="N138" s="219"/>
      <c r="O138" s="215"/>
      <c r="P138" s="215"/>
      <c r="Q138" s="215"/>
      <c r="R138" s="215"/>
      <c r="S138" s="215"/>
      <c r="T138" s="215"/>
      <c r="U138" s="215"/>
      <c r="V138" s="215"/>
      <c r="W138" s="215"/>
      <c r="X138" s="220"/>
      <c r="AK138" s="221" t="s">
        <v>75</v>
      </c>
      <c r="AL138" s="221" t="s">
        <v>6</v>
      </c>
      <c r="AM138" s="221" t="s">
        <v>66</v>
      </c>
      <c r="AN138" s="221" t="s">
        <v>40</v>
      </c>
      <c r="AO138" s="221" t="s">
        <v>67</v>
      </c>
      <c r="AP138" s="221" t="s">
        <v>68</v>
      </c>
    </row>
    <row r="139" spans="2:56" s="16" customFormat="1" ht="15.75" hidden="1" customHeight="1" x14ac:dyDescent="0.25">
      <c r="B139" s="222"/>
      <c r="C139" s="121"/>
      <c r="D139" s="121" t="s">
        <v>75</v>
      </c>
      <c r="E139" s="122"/>
      <c r="F139" s="123" t="s">
        <v>601</v>
      </c>
      <c r="G139" s="124"/>
      <c r="H139" s="125">
        <v>117</v>
      </c>
      <c r="I139" s="126"/>
      <c r="J139" s="126"/>
      <c r="K139" s="126"/>
      <c r="L139" s="123"/>
      <c r="M139" s="226"/>
      <c r="N139" s="227"/>
      <c r="O139" s="223"/>
      <c r="P139" s="223"/>
      <c r="Q139" s="223"/>
      <c r="R139" s="223"/>
      <c r="S139" s="223"/>
      <c r="T139" s="223"/>
      <c r="U139" s="223"/>
      <c r="V139" s="223"/>
      <c r="W139" s="223"/>
      <c r="X139" s="228"/>
      <c r="AK139" s="229" t="s">
        <v>75</v>
      </c>
      <c r="AL139" s="229" t="s">
        <v>6</v>
      </c>
      <c r="AM139" s="229" t="s">
        <v>6</v>
      </c>
      <c r="AN139" s="229" t="s">
        <v>40</v>
      </c>
      <c r="AO139" s="229" t="s">
        <v>67</v>
      </c>
      <c r="AP139" s="229" t="s">
        <v>68</v>
      </c>
    </row>
    <row r="140" spans="2:56" s="16" customFormat="1" ht="15.75" hidden="1" customHeight="1" x14ac:dyDescent="0.25">
      <c r="B140" s="230"/>
      <c r="C140" s="121"/>
      <c r="D140" s="121" t="s">
        <v>75</v>
      </c>
      <c r="E140" s="122"/>
      <c r="F140" s="123" t="s">
        <v>76</v>
      </c>
      <c r="G140" s="124"/>
      <c r="H140" s="125">
        <v>117</v>
      </c>
      <c r="I140" s="126"/>
      <c r="J140" s="126"/>
      <c r="K140" s="126"/>
      <c r="L140" s="123"/>
      <c r="M140" s="234"/>
      <c r="N140" s="235"/>
      <c r="O140" s="231"/>
      <c r="P140" s="231"/>
      <c r="Q140" s="231"/>
      <c r="R140" s="231"/>
      <c r="S140" s="231"/>
      <c r="T140" s="231"/>
      <c r="U140" s="231"/>
      <c r="V140" s="231"/>
      <c r="W140" s="231"/>
      <c r="X140" s="236"/>
      <c r="AK140" s="237" t="s">
        <v>75</v>
      </c>
      <c r="AL140" s="237" t="s">
        <v>6</v>
      </c>
      <c r="AM140" s="237" t="s">
        <v>73</v>
      </c>
      <c r="AN140" s="237" t="s">
        <v>40</v>
      </c>
      <c r="AO140" s="237" t="s">
        <v>66</v>
      </c>
      <c r="AP140" s="237" t="s">
        <v>68</v>
      </c>
    </row>
    <row r="141" spans="2:56" s="16" customFormat="1" ht="15.75" customHeight="1" x14ac:dyDescent="0.25">
      <c r="B141" s="17"/>
      <c r="C141" s="121" t="s">
        <v>95</v>
      </c>
      <c r="D141" s="121" t="s">
        <v>70</v>
      </c>
      <c r="E141" s="122" t="s">
        <v>607</v>
      </c>
      <c r="F141" s="123" t="s">
        <v>608</v>
      </c>
      <c r="G141" s="124" t="s">
        <v>81</v>
      </c>
      <c r="H141" s="125">
        <v>117</v>
      </c>
      <c r="I141" s="126"/>
      <c r="J141" s="126"/>
      <c r="K141" s="126">
        <f>ROUND($P$141*$H$141,2)</f>
        <v>0</v>
      </c>
      <c r="L141" s="123" t="s">
        <v>72</v>
      </c>
      <c r="M141" s="65"/>
      <c r="N141" s="208"/>
      <c r="O141" s="209" t="s">
        <v>28</v>
      </c>
      <c r="P141" s="168">
        <f>$I$141+$J$141</f>
        <v>0</v>
      </c>
      <c r="Q141" s="168">
        <f>ROUND($I$141*$H$141,2)</f>
        <v>0</v>
      </c>
      <c r="R141" s="168">
        <f>ROUND($J$141*$H$141,2)</f>
        <v>0</v>
      </c>
      <c r="S141" s="143"/>
      <c r="T141" s="143"/>
      <c r="U141" s="210">
        <v>0</v>
      </c>
      <c r="V141" s="210">
        <f>$U$141*$H$141</f>
        <v>0</v>
      </c>
      <c r="W141" s="210">
        <v>9.8000000000000004E-2</v>
      </c>
      <c r="X141" s="211">
        <f>$W$141*$H$141</f>
        <v>11.466000000000001</v>
      </c>
      <c r="AI141" s="22" t="s">
        <v>73</v>
      </c>
      <c r="AK141" s="22" t="s">
        <v>70</v>
      </c>
      <c r="AL141" s="22" t="s">
        <v>6</v>
      </c>
      <c r="AP141" s="16" t="s">
        <v>68</v>
      </c>
      <c r="AV141" s="92">
        <f>IF($O$141="základní",$K$141,0)</f>
        <v>0</v>
      </c>
      <c r="AW141" s="92">
        <f>IF($O$141="snížená",$K$141,0)</f>
        <v>0</v>
      </c>
      <c r="AX141" s="92">
        <f>IF($O$141="zákl. přenesená",$K$141,0)</f>
        <v>0</v>
      </c>
      <c r="AY141" s="92">
        <f>IF($O$141="sníž. přenesená",$K$141,0)</f>
        <v>0</v>
      </c>
      <c r="AZ141" s="92">
        <f>IF($O$141="nulová",$K$141,0)</f>
        <v>0</v>
      </c>
      <c r="BA141" s="22" t="s">
        <v>66</v>
      </c>
      <c r="BB141" s="92">
        <f>ROUND($P$141*$H$141,2)</f>
        <v>0</v>
      </c>
      <c r="BC141" s="22" t="s">
        <v>73</v>
      </c>
      <c r="BD141" s="22" t="s">
        <v>609</v>
      </c>
    </row>
    <row r="142" spans="2:56" s="16" customFormat="1" ht="27" hidden="1" customHeight="1" x14ac:dyDescent="0.25">
      <c r="B142" s="17"/>
      <c r="C142" s="121"/>
      <c r="D142" s="121" t="s">
        <v>74</v>
      </c>
      <c r="E142" s="122"/>
      <c r="F142" s="123" t="s">
        <v>610</v>
      </c>
      <c r="G142" s="124"/>
      <c r="H142" s="125"/>
      <c r="I142" s="126"/>
      <c r="J142" s="126"/>
      <c r="K142" s="126"/>
      <c r="L142" s="123"/>
      <c r="M142" s="65"/>
      <c r="N142" s="95"/>
      <c r="O142" s="143"/>
      <c r="P142" s="143"/>
      <c r="Q142" s="143"/>
      <c r="R142" s="143"/>
      <c r="S142" s="143"/>
      <c r="T142" s="143"/>
      <c r="U142" s="143"/>
      <c r="V142" s="143"/>
      <c r="W142" s="143"/>
      <c r="X142" s="96"/>
      <c r="AK142" s="16" t="s">
        <v>74</v>
      </c>
      <c r="AL142" s="16" t="s">
        <v>6</v>
      </c>
    </row>
    <row r="143" spans="2:56" s="16" customFormat="1" ht="15.75" hidden="1" customHeight="1" x14ac:dyDescent="0.25">
      <c r="B143" s="214"/>
      <c r="C143" s="121"/>
      <c r="D143" s="121" t="s">
        <v>75</v>
      </c>
      <c r="E143" s="122"/>
      <c r="F143" s="123" t="s">
        <v>611</v>
      </c>
      <c r="G143" s="124"/>
      <c r="H143" s="125"/>
      <c r="I143" s="126"/>
      <c r="J143" s="126"/>
      <c r="K143" s="126"/>
      <c r="L143" s="123"/>
      <c r="M143" s="218"/>
      <c r="N143" s="219"/>
      <c r="O143" s="215"/>
      <c r="P143" s="215"/>
      <c r="Q143" s="215"/>
      <c r="R143" s="215"/>
      <c r="S143" s="215"/>
      <c r="T143" s="215"/>
      <c r="U143" s="215"/>
      <c r="V143" s="215"/>
      <c r="W143" s="215"/>
      <c r="X143" s="220"/>
      <c r="AK143" s="221" t="s">
        <v>75</v>
      </c>
      <c r="AL143" s="221" t="s">
        <v>6</v>
      </c>
      <c r="AM143" s="221" t="s">
        <v>66</v>
      </c>
      <c r="AN143" s="221" t="s">
        <v>40</v>
      </c>
      <c r="AO143" s="221" t="s">
        <v>67</v>
      </c>
      <c r="AP143" s="221" t="s">
        <v>68</v>
      </c>
    </row>
    <row r="144" spans="2:56" s="16" customFormat="1" ht="15.75" hidden="1" customHeight="1" x14ac:dyDescent="0.25">
      <c r="B144" s="222"/>
      <c r="C144" s="121"/>
      <c r="D144" s="121" t="s">
        <v>75</v>
      </c>
      <c r="E144" s="122"/>
      <c r="F144" s="123" t="s">
        <v>601</v>
      </c>
      <c r="G144" s="124"/>
      <c r="H144" s="125">
        <v>117</v>
      </c>
      <c r="I144" s="126"/>
      <c r="J144" s="126"/>
      <c r="K144" s="126"/>
      <c r="L144" s="123"/>
      <c r="M144" s="226"/>
      <c r="N144" s="227"/>
      <c r="O144" s="223"/>
      <c r="P144" s="223"/>
      <c r="Q144" s="223"/>
      <c r="R144" s="223"/>
      <c r="S144" s="223"/>
      <c r="T144" s="223"/>
      <c r="U144" s="223"/>
      <c r="V144" s="223"/>
      <c r="W144" s="223"/>
      <c r="X144" s="228"/>
      <c r="AK144" s="229" t="s">
        <v>75</v>
      </c>
      <c r="AL144" s="229" t="s">
        <v>6</v>
      </c>
      <c r="AM144" s="229" t="s">
        <v>6</v>
      </c>
      <c r="AN144" s="229" t="s">
        <v>40</v>
      </c>
      <c r="AO144" s="229" t="s">
        <v>67</v>
      </c>
      <c r="AP144" s="229" t="s">
        <v>68</v>
      </c>
    </row>
    <row r="145" spans="2:56" s="16" customFormat="1" ht="15.75" hidden="1" customHeight="1" x14ac:dyDescent="0.25">
      <c r="B145" s="230"/>
      <c r="C145" s="121"/>
      <c r="D145" s="121" t="s">
        <v>75</v>
      </c>
      <c r="E145" s="122"/>
      <c r="F145" s="123" t="s">
        <v>76</v>
      </c>
      <c r="G145" s="124"/>
      <c r="H145" s="125">
        <v>117</v>
      </c>
      <c r="I145" s="126"/>
      <c r="J145" s="126"/>
      <c r="K145" s="126"/>
      <c r="L145" s="123"/>
      <c r="M145" s="234"/>
      <c r="N145" s="235"/>
      <c r="O145" s="231"/>
      <c r="P145" s="231"/>
      <c r="Q145" s="231"/>
      <c r="R145" s="231"/>
      <c r="S145" s="231"/>
      <c r="T145" s="231"/>
      <c r="U145" s="231"/>
      <c r="V145" s="231"/>
      <c r="W145" s="231"/>
      <c r="X145" s="236"/>
      <c r="AK145" s="237" t="s">
        <v>75</v>
      </c>
      <c r="AL145" s="237" t="s">
        <v>6</v>
      </c>
      <c r="AM145" s="237" t="s">
        <v>73</v>
      </c>
      <c r="AN145" s="237" t="s">
        <v>40</v>
      </c>
      <c r="AO145" s="237" t="s">
        <v>66</v>
      </c>
      <c r="AP145" s="237" t="s">
        <v>68</v>
      </c>
    </row>
    <row r="146" spans="2:56" s="16" customFormat="1" ht="15.75" customHeight="1" x14ac:dyDescent="0.25">
      <c r="B146" s="17"/>
      <c r="C146" s="121" t="s">
        <v>99</v>
      </c>
      <c r="D146" s="121" t="s">
        <v>70</v>
      </c>
      <c r="E146" s="122" t="s">
        <v>612</v>
      </c>
      <c r="F146" s="123" t="s">
        <v>613</v>
      </c>
      <c r="G146" s="124" t="s">
        <v>71</v>
      </c>
      <c r="H146" s="125">
        <v>44</v>
      </c>
      <c r="I146" s="126"/>
      <c r="J146" s="126"/>
      <c r="K146" s="126">
        <f>ROUND($P$146*$H$146,2)</f>
        <v>0</v>
      </c>
      <c r="L146" s="123" t="s">
        <v>72</v>
      </c>
      <c r="M146" s="65"/>
      <c r="N146" s="208"/>
      <c r="O146" s="209" t="s">
        <v>28</v>
      </c>
      <c r="P146" s="168">
        <f>$I$146+$J$146</f>
        <v>0</v>
      </c>
      <c r="Q146" s="168">
        <f>ROUND($I$146*$H$146,2)</f>
        <v>0</v>
      </c>
      <c r="R146" s="168">
        <f>ROUND($J$146*$H$146,2)</f>
        <v>0</v>
      </c>
      <c r="S146" s="143"/>
      <c r="T146" s="143"/>
      <c r="U146" s="210">
        <v>0</v>
      </c>
      <c r="V146" s="210">
        <f>$U$146*$H$146</f>
        <v>0</v>
      </c>
      <c r="W146" s="210">
        <v>0.04</v>
      </c>
      <c r="X146" s="211">
        <f>$W$146*$H$146</f>
        <v>1.76</v>
      </c>
      <c r="AI146" s="22" t="s">
        <v>73</v>
      </c>
      <c r="AK146" s="22" t="s">
        <v>70</v>
      </c>
      <c r="AL146" s="22" t="s">
        <v>6</v>
      </c>
      <c r="AP146" s="16" t="s">
        <v>68</v>
      </c>
      <c r="AV146" s="92">
        <f>IF($O$146="základní",$K$146,0)</f>
        <v>0</v>
      </c>
      <c r="AW146" s="92">
        <f>IF($O$146="snížená",$K$146,0)</f>
        <v>0</v>
      </c>
      <c r="AX146" s="92">
        <f>IF($O$146="zákl. přenesená",$K$146,0)</f>
        <v>0</v>
      </c>
      <c r="AY146" s="92">
        <f>IF($O$146="sníž. přenesená",$K$146,0)</f>
        <v>0</v>
      </c>
      <c r="AZ146" s="92">
        <f>IF($O$146="nulová",$K$146,0)</f>
        <v>0</v>
      </c>
      <c r="BA146" s="22" t="s">
        <v>66</v>
      </c>
      <c r="BB146" s="92">
        <f>ROUND($P$146*$H$146,2)</f>
        <v>0</v>
      </c>
      <c r="BC146" s="22" t="s">
        <v>73</v>
      </c>
      <c r="BD146" s="22" t="s">
        <v>614</v>
      </c>
    </row>
    <row r="147" spans="2:56" s="16" customFormat="1" ht="27" hidden="1" customHeight="1" x14ac:dyDescent="0.25">
      <c r="B147" s="17"/>
      <c r="C147" s="121"/>
      <c r="D147" s="121" t="s">
        <v>74</v>
      </c>
      <c r="E147" s="122"/>
      <c r="F147" s="123" t="s">
        <v>615</v>
      </c>
      <c r="G147" s="124"/>
      <c r="H147" s="125"/>
      <c r="I147" s="126"/>
      <c r="J147" s="126"/>
      <c r="K147" s="126"/>
      <c r="L147" s="123"/>
      <c r="M147" s="65"/>
      <c r="N147" s="95"/>
      <c r="O147" s="143"/>
      <c r="P147" s="143"/>
      <c r="Q147" s="143"/>
      <c r="R147" s="143"/>
      <c r="S147" s="143"/>
      <c r="T147" s="143"/>
      <c r="U147" s="143"/>
      <c r="V147" s="143"/>
      <c r="W147" s="143"/>
      <c r="X147" s="96"/>
      <c r="AK147" s="16" t="s">
        <v>74</v>
      </c>
      <c r="AL147" s="16" t="s">
        <v>6</v>
      </c>
    </row>
    <row r="148" spans="2:56" s="16" customFormat="1" ht="15.75" hidden="1" customHeight="1" x14ac:dyDescent="0.25">
      <c r="B148" s="214"/>
      <c r="C148" s="121"/>
      <c r="D148" s="121" t="s">
        <v>75</v>
      </c>
      <c r="E148" s="122"/>
      <c r="F148" s="123" t="s">
        <v>616</v>
      </c>
      <c r="G148" s="124"/>
      <c r="H148" s="125"/>
      <c r="I148" s="126"/>
      <c r="J148" s="126"/>
      <c r="K148" s="126"/>
      <c r="L148" s="123"/>
      <c r="M148" s="218"/>
      <c r="N148" s="219"/>
      <c r="O148" s="215"/>
      <c r="P148" s="215"/>
      <c r="Q148" s="215"/>
      <c r="R148" s="215"/>
      <c r="S148" s="215"/>
      <c r="T148" s="215"/>
      <c r="U148" s="215"/>
      <c r="V148" s="215"/>
      <c r="W148" s="215"/>
      <c r="X148" s="220"/>
      <c r="AK148" s="221" t="s">
        <v>75</v>
      </c>
      <c r="AL148" s="221" t="s">
        <v>6</v>
      </c>
      <c r="AM148" s="221" t="s">
        <v>66</v>
      </c>
      <c r="AN148" s="221" t="s">
        <v>40</v>
      </c>
      <c r="AO148" s="221" t="s">
        <v>67</v>
      </c>
      <c r="AP148" s="221" t="s">
        <v>68</v>
      </c>
    </row>
    <row r="149" spans="2:56" s="16" customFormat="1" ht="15.75" hidden="1" customHeight="1" x14ac:dyDescent="0.25">
      <c r="B149" s="222"/>
      <c r="C149" s="121"/>
      <c r="D149" s="121" t="s">
        <v>75</v>
      </c>
      <c r="E149" s="122"/>
      <c r="F149" s="123" t="s">
        <v>617</v>
      </c>
      <c r="G149" s="124"/>
      <c r="H149" s="125">
        <v>44</v>
      </c>
      <c r="I149" s="126"/>
      <c r="J149" s="126"/>
      <c r="K149" s="126"/>
      <c r="L149" s="123"/>
      <c r="M149" s="226"/>
      <c r="N149" s="227"/>
      <c r="O149" s="223"/>
      <c r="P149" s="223"/>
      <c r="Q149" s="223"/>
      <c r="R149" s="223"/>
      <c r="S149" s="223"/>
      <c r="T149" s="223"/>
      <c r="U149" s="223"/>
      <c r="V149" s="223"/>
      <c r="W149" s="223"/>
      <c r="X149" s="228"/>
      <c r="AK149" s="229" t="s">
        <v>75</v>
      </c>
      <c r="AL149" s="229" t="s">
        <v>6</v>
      </c>
      <c r="AM149" s="229" t="s">
        <v>6</v>
      </c>
      <c r="AN149" s="229" t="s">
        <v>40</v>
      </c>
      <c r="AO149" s="229" t="s">
        <v>67</v>
      </c>
      <c r="AP149" s="229" t="s">
        <v>68</v>
      </c>
    </row>
    <row r="150" spans="2:56" s="16" customFormat="1" ht="15.75" hidden="1" customHeight="1" x14ac:dyDescent="0.25">
      <c r="B150" s="230"/>
      <c r="C150" s="121"/>
      <c r="D150" s="121" t="s">
        <v>75</v>
      </c>
      <c r="E150" s="122"/>
      <c r="F150" s="123" t="s">
        <v>76</v>
      </c>
      <c r="G150" s="124"/>
      <c r="H150" s="125">
        <v>44</v>
      </c>
      <c r="I150" s="126"/>
      <c r="J150" s="126"/>
      <c r="K150" s="126"/>
      <c r="L150" s="123"/>
      <c r="M150" s="234"/>
      <c r="N150" s="235"/>
      <c r="O150" s="231"/>
      <c r="P150" s="231"/>
      <c r="Q150" s="231"/>
      <c r="R150" s="231"/>
      <c r="S150" s="231"/>
      <c r="T150" s="231"/>
      <c r="U150" s="231"/>
      <c r="V150" s="231"/>
      <c r="W150" s="231"/>
      <c r="X150" s="236"/>
      <c r="AK150" s="237" t="s">
        <v>75</v>
      </c>
      <c r="AL150" s="237" t="s">
        <v>6</v>
      </c>
      <c r="AM150" s="237" t="s">
        <v>73</v>
      </c>
      <c r="AN150" s="237" t="s">
        <v>40</v>
      </c>
      <c r="AO150" s="237" t="s">
        <v>66</v>
      </c>
      <c r="AP150" s="237" t="s">
        <v>68</v>
      </c>
    </row>
    <row r="151" spans="2:56" s="16" customFormat="1" ht="15.75" customHeight="1" x14ac:dyDescent="0.25">
      <c r="B151" s="17"/>
      <c r="C151" s="121" t="s">
        <v>102</v>
      </c>
      <c r="D151" s="121" t="s">
        <v>70</v>
      </c>
      <c r="E151" s="122" t="s">
        <v>612</v>
      </c>
      <c r="F151" s="123" t="s">
        <v>613</v>
      </c>
      <c r="G151" s="124" t="s">
        <v>71</v>
      </c>
      <c r="H151" s="125">
        <v>15</v>
      </c>
      <c r="I151" s="126"/>
      <c r="J151" s="126"/>
      <c r="K151" s="126">
        <f>ROUND($P$151*$H$151,2)</f>
        <v>0</v>
      </c>
      <c r="L151" s="123" t="s">
        <v>72</v>
      </c>
      <c r="M151" s="65"/>
      <c r="N151" s="208"/>
      <c r="O151" s="209" t="s">
        <v>28</v>
      </c>
      <c r="P151" s="168">
        <f>$I$151+$J$151</f>
        <v>0</v>
      </c>
      <c r="Q151" s="168">
        <f>ROUND($I$151*$H$151,2)</f>
        <v>0</v>
      </c>
      <c r="R151" s="168">
        <f>ROUND($J$151*$H$151,2)</f>
        <v>0</v>
      </c>
      <c r="S151" s="143"/>
      <c r="T151" s="143"/>
      <c r="U151" s="210">
        <v>0</v>
      </c>
      <c r="V151" s="210">
        <f>$U$151*$H$151</f>
        <v>0</v>
      </c>
      <c r="W151" s="210">
        <v>0.04</v>
      </c>
      <c r="X151" s="211">
        <f>$W$151*$H$151</f>
        <v>0.6</v>
      </c>
      <c r="AI151" s="22" t="s">
        <v>73</v>
      </c>
      <c r="AK151" s="22" t="s">
        <v>70</v>
      </c>
      <c r="AL151" s="22" t="s">
        <v>6</v>
      </c>
      <c r="AP151" s="16" t="s">
        <v>68</v>
      </c>
      <c r="AV151" s="92">
        <f>IF($O$151="základní",$K$151,0)</f>
        <v>0</v>
      </c>
      <c r="AW151" s="92">
        <f>IF($O$151="snížená",$K$151,0)</f>
        <v>0</v>
      </c>
      <c r="AX151" s="92">
        <f>IF($O$151="zákl. přenesená",$K$151,0)</f>
        <v>0</v>
      </c>
      <c r="AY151" s="92">
        <f>IF($O$151="sníž. přenesená",$K$151,0)</f>
        <v>0</v>
      </c>
      <c r="AZ151" s="92">
        <f>IF($O$151="nulová",$K$151,0)</f>
        <v>0</v>
      </c>
      <c r="BA151" s="22" t="s">
        <v>66</v>
      </c>
      <c r="BB151" s="92">
        <f>ROUND($P$151*$H$151,2)</f>
        <v>0</v>
      </c>
      <c r="BC151" s="22" t="s">
        <v>73</v>
      </c>
      <c r="BD151" s="22" t="s">
        <v>618</v>
      </c>
    </row>
    <row r="152" spans="2:56" s="16" customFormat="1" ht="27" hidden="1" customHeight="1" x14ac:dyDescent="0.25">
      <c r="B152" s="17"/>
      <c r="C152" s="121"/>
      <c r="D152" s="121" t="s">
        <v>74</v>
      </c>
      <c r="E152" s="122"/>
      <c r="F152" s="123" t="s">
        <v>615</v>
      </c>
      <c r="G152" s="124"/>
      <c r="H152" s="125"/>
      <c r="I152" s="126"/>
      <c r="J152" s="126"/>
      <c r="K152" s="126"/>
      <c r="L152" s="123"/>
      <c r="M152" s="65"/>
      <c r="N152" s="95"/>
      <c r="O152" s="143"/>
      <c r="P152" s="143"/>
      <c r="Q152" s="143"/>
      <c r="R152" s="143"/>
      <c r="S152" s="143"/>
      <c r="T152" s="143"/>
      <c r="U152" s="143"/>
      <c r="V152" s="143"/>
      <c r="W152" s="143"/>
      <c r="X152" s="96"/>
      <c r="AK152" s="16" t="s">
        <v>74</v>
      </c>
      <c r="AL152" s="16" t="s">
        <v>6</v>
      </c>
    </row>
    <row r="153" spans="2:56" s="16" customFormat="1" ht="15.75" hidden="1" customHeight="1" x14ac:dyDescent="0.25">
      <c r="B153" s="214"/>
      <c r="C153" s="121"/>
      <c r="D153" s="121" t="s">
        <v>75</v>
      </c>
      <c r="E153" s="122"/>
      <c r="F153" s="123" t="s">
        <v>619</v>
      </c>
      <c r="G153" s="124"/>
      <c r="H153" s="125"/>
      <c r="I153" s="126"/>
      <c r="J153" s="126"/>
      <c r="K153" s="126"/>
      <c r="L153" s="123"/>
      <c r="M153" s="218"/>
      <c r="N153" s="219"/>
      <c r="O153" s="215"/>
      <c r="P153" s="215"/>
      <c r="Q153" s="215"/>
      <c r="R153" s="215"/>
      <c r="S153" s="215"/>
      <c r="T153" s="215"/>
      <c r="U153" s="215"/>
      <c r="V153" s="215"/>
      <c r="W153" s="215"/>
      <c r="X153" s="220"/>
      <c r="AK153" s="221" t="s">
        <v>75</v>
      </c>
      <c r="AL153" s="221" t="s">
        <v>6</v>
      </c>
      <c r="AM153" s="221" t="s">
        <v>66</v>
      </c>
      <c r="AN153" s="221" t="s">
        <v>40</v>
      </c>
      <c r="AO153" s="221" t="s">
        <v>67</v>
      </c>
      <c r="AP153" s="221" t="s">
        <v>68</v>
      </c>
    </row>
    <row r="154" spans="2:56" s="16" customFormat="1" ht="15.75" hidden="1" customHeight="1" x14ac:dyDescent="0.25">
      <c r="B154" s="222"/>
      <c r="C154" s="121"/>
      <c r="D154" s="121" t="s">
        <v>75</v>
      </c>
      <c r="E154" s="122"/>
      <c r="F154" s="123" t="s">
        <v>620</v>
      </c>
      <c r="G154" s="124"/>
      <c r="H154" s="125">
        <v>15</v>
      </c>
      <c r="I154" s="126"/>
      <c r="J154" s="126"/>
      <c r="K154" s="126"/>
      <c r="L154" s="123"/>
      <c r="M154" s="226"/>
      <c r="N154" s="227"/>
      <c r="O154" s="223"/>
      <c r="P154" s="223"/>
      <c r="Q154" s="223"/>
      <c r="R154" s="223"/>
      <c r="S154" s="223"/>
      <c r="T154" s="223"/>
      <c r="U154" s="223"/>
      <c r="V154" s="223"/>
      <c r="W154" s="223"/>
      <c r="X154" s="228"/>
      <c r="AK154" s="229" t="s">
        <v>75</v>
      </c>
      <c r="AL154" s="229" t="s">
        <v>6</v>
      </c>
      <c r="AM154" s="229" t="s">
        <v>6</v>
      </c>
      <c r="AN154" s="229" t="s">
        <v>40</v>
      </c>
      <c r="AO154" s="229" t="s">
        <v>67</v>
      </c>
      <c r="AP154" s="229" t="s">
        <v>68</v>
      </c>
    </row>
    <row r="155" spans="2:56" s="16" customFormat="1" ht="15.75" hidden="1" customHeight="1" x14ac:dyDescent="0.25">
      <c r="B155" s="230"/>
      <c r="C155" s="121"/>
      <c r="D155" s="121" t="s">
        <v>75</v>
      </c>
      <c r="E155" s="122"/>
      <c r="F155" s="123" t="s">
        <v>76</v>
      </c>
      <c r="G155" s="124"/>
      <c r="H155" s="125">
        <v>15</v>
      </c>
      <c r="I155" s="126"/>
      <c r="J155" s="126"/>
      <c r="K155" s="126"/>
      <c r="L155" s="123"/>
      <c r="M155" s="234"/>
      <c r="N155" s="235"/>
      <c r="O155" s="231"/>
      <c r="P155" s="231"/>
      <c r="Q155" s="231"/>
      <c r="R155" s="231"/>
      <c r="S155" s="231"/>
      <c r="T155" s="231"/>
      <c r="U155" s="231"/>
      <c r="V155" s="231"/>
      <c r="W155" s="231"/>
      <c r="X155" s="236"/>
      <c r="AK155" s="237" t="s">
        <v>75</v>
      </c>
      <c r="AL155" s="237" t="s">
        <v>6</v>
      </c>
      <c r="AM155" s="237" t="s">
        <v>73</v>
      </c>
      <c r="AN155" s="237" t="s">
        <v>40</v>
      </c>
      <c r="AO155" s="237" t="s">
        <v>66</v>
      </c>
      <c r="AP155" s="237" t="s">
        <v>68</v>
      </c>
    </row>
    <row r="156" spans="2:56" s="16" customFormat="1" ht="15.75" customHeight="1" x14ac:dyDescent="0.25">
      <c r="B156" s="17"/>
      <c r="C156" s="121" t="s">
        <v>104</v>
      </c>
      <c r="D156" s="121" t="s">
        <v>70</v>
      </c>
      <c r="E156" s="122" t="s">
        <v>621</v>
      </c>
      <c r="F156" s="123" t="s">
        <v>622</v>
      </c>
      <c r="G156" s="124" t="s">
        <v>78</v>
      </c>
      <c r="H156" s="125">
        <v>7.3</v>
      </c>
      <c r="I156" s="126"/>
      <c r="J156" s="126"/>
      <c r="K156" s="126">
        <f>ROUND($P$156*$H$156,2)</f>
        <v>0</v>
      </c>
      <c r="L156" s="123" t="s">
        <v>72</v>
      </c>
      <c r="M156" s="65"/>
      <c r="N156" s="208"/>
      <c r="O156" s="209" t="s">
        <v>28</v>
      </c>
      <c r="P156" s="168">
        <f>$I$156+$J$156</f>
        <v>0</v>
      </c>
      <c r="Q156" s="168">
        <f>ROUND($I$156*$H$156,2)</f>
        <v>0</v>
      </c>
      <c r="R156" s="168">
        <f>ROUND($J$156*$H$156,2)</f>
        <v>0</v>
      </c>
      <c r="S156" s="143"/>
      <c r="T156" s="143"/>
      <c r="U156" s="210">
        <v>0</v>
      </c>
      <c r="V156" s="210">
        <f>$U$156*$H$156</f>
        <v>0</v>
      </c>
      <c r="W156" s="210">
        <v>0</v>
      </c>
      <c r="X156" s="211">
        <f>$W$156*$H$156</f>
        <v>0</v>
      </c>
      <c r="AI156" s="22" t="s">
        <v>73</v>
      </c>
      <c r="AK156" s="22" t="s">
        <v>70</v>
      </c>
      <c r="AL156" s="22" t="s">
        <v>6</v>
      </c>
      <c r="AP156" s="16" t="s">
        <v>68</v>
      </c>
      <c r="AV156" s="92">
        <f>IF($O$156="základní",$K$156,0)</f>
        <v>0</v>
      </c>
      <c r="AW156" s="92">
        <f>IF($O$156="snížená",$K$156,0)</f>
        <v>0</v>
      </c>
      <c r="AX156" s="92">
        <f>IF($O$156="zákl. přenesená",$K$156,0)</f>
        <v>0</v>
      </c>
      <c r="AY156" s="92">
        <f>IF($O$156="sníž. přenesená",$K$156,0)</f>
        <v>0</v>
      </c>
      <c r="AZ156" s="92">
        <f>IF($O$156="nulová",$K$156,0)</f>
        <v>0</v>
      </c>
      <c r="BA156" s="22" t="s">
        <v>66</v>
      </c>
      <c r="BB156" s="92">
        <f>ROUND($P$156*$H$156,2)</f>
        <v>0</v>
      </c>
      <c r="BC156" s="22" t="s">
        <v>73</v>
      </c>
      <c r="BD156" s="22" t="s">
        <v>623</v>
      </c>
    </row>
    <row r="157" spans="2:56" s="16" customFormat="1" ht="27" hidden="1" customHeight="1" x14ac:dyDescent="0.25">
      <c r="B157" s="17"/>
      <c r="C157" s="121"/>
      <c r="D157" s="121" t="s">
        <v>74</v>
      </c>
      <c r="E157" s="122"/>
      <c r="F157" s="123" t="s">
        <v>624</v>
      </c>
      <c r="G157" s="124"/>
      <c r="H157" s="125"/>
      <c r="I157" s="126"/>
      <c r="J157" s="126"/>
      <c r="K157" s="126"/>
      <c r="L157" s="123"/>
      <c r="M157" s="65"/>
      <c r="N157" s="95"/>
      <c r="O157" s="143"/>
      <c r="P157" s="143"/>
      <c r="Q157" s="143"/>
      <c r="R157" s="143"/>
      <c r="S157" s="143"/>
      <c r="T157" s="143"/>
      <c r="U157" s="143"/>
      <c r="V157" s="143"/>
      <c r="W157" s="143"/>
      <c r="X157" s="96"/>
      <c r="AK157" s="16" t="s">
        <v>74</v>
      </c>
      <c r="AL157" s="16" t="s">
        <v>6</v>
      </c>
    </row>
    <row r="158" spans="2:56" s="16" customFormat="1" ht="15.75" hidden="1" customHeight="1" x14ac:dyDescent="0.25">
      <c r="B158" s="214"/>
      <c r="C158" s="121"/>
      <c r="D158" s="121" t="s">
        <v>75</v>
      </c>
      <c r="E158" s="122"/>
      <c r="F158" s="123" t="s">
        <v>625</v>
      </c>
      <c r="G158" s="124"/>
      <c r="H158" s="125"/>
      <c r="I158" s="126"/>
      <c r="J158" s="126"/>
      <c r="K158" s="126"/>
      <c r="L158" s="123"/>
      <c r="M158" s="218"/>
      <c r="N158" s="219"/>
      <c r="O158" s="215"/>
      <c r="P158" s="215"/>
      <c r="Q158" s="215"/>
      <c r="R158" s="215"/>
      <c r="S158" s="215"/>
      <c r="T158" s="215"/>
      <c r="U158" s="215"/>
      <c r="V158" s="215"/>
      <c r="W158" s="215"/>
      <c r="X158" s="220"/>
      <c r="AK158" s="221" t="s">
        <v>75</v>
      </c>
      <c r="AL158" s="221" t="s">
        <v>6</v>
      </c>
      <c r="AM158" s="221" t="s">
        <v>66</v>
      </c>
      <c r="AN158" s="221" t="s">
        <v>40</v>
      </c>
      <c r="AO158" s="221" t="s">
        <v>67</v>
      </c>
      <c r="AP158" s="221" t="s">
        <v>68</v>
      </c>
    </row>
    <row r="159" spans="2:56" s="16" customFormat="1" ht="15.75" hidden="1" customHeight="1" x14ac:dyDescent="0.25">
      <c r="B159" s="222"/>
      <c r="C159" s="121"/>
      <c r="D159" s="121" t="s">
        <v>75</v>
      </c>
      <c r="E159" s="122"/>
      <c r="F159" s="123" t="s">
        <v>626</v>
      </c>
      <c r="G159" s="124"/>
      <c r="H159" s="125">
        <v>7.3</v>
      </c>
      <c r="I159" s="126"/>
      <c r="J159" s="126"/>
      <c r="K159" s="126"/>
      <c r="L159" s="123"/>
      <c r="M159" s="226"/>
      <c r="N159" s="227"/>
      <c r="O159" s="223"/>
      <c r="P159" s="223"/>
      <c r="Q159" s="223"/>
      <c r="R159" s="223"/>
      <c r="S159" s="223"/>
      <c r="T159" s="223"/>
      <c r="U159" s="223"/>
      <c r="V159" s="223"/>
      <c r="W159" s="223"/>
      <c r="X159" s="228"/>
      <c r="AK159" s="229" t="s">
        <v>75</v>
      </c>
      <c r="AL159" s="229" t="s">
        <v>6</v>
      </c>
      <c r="AM159" s="229" t="s">
        <v>6</v>
      </c>
      <c r="AN159" s="229" t="s">
        <v>40</v>
      </c>
      <c r="AO159" s="229" t="s">
        <v>67</v>
      </c>
      <c r="AP159" s="229" t="s">
        <v>68</v>
      </c>
    </row>
    <row r="160" spans="2:56" s="16" customFormat="1" ht="15.75" hidden="1" customHeight="1" x14ac:dyDescent="0.25">
      <c r="B160" s="230"/>
      <c r="C160" s="121"/>
      <c r="D160" s="121" t="s">
        <v>75</v>
      </c>
      <c r="E160" s="122"/>
      <c r="F160" s="123" t="s">
        <v>76</v>
      </c>
      <c r="G160" s="124"/>
      <c r="H160" s="125">
        <v>7.3</v>
      </c>
      <c r="I160" s="126"/>
      <c r="J160" s="126"/>
      <c r="K160" s="126"/>
      <c r="L160" s="123"/>
      <c r="M160" s="234"/>
      <c r="N160" s="235"/>
      <c r="O160" s="231"/>
      <c r="P160" s="231"/>
      <c r="Q160" s="231"/>
      <c r="R160" s="231"/>
      <c r="S160" s="231"/>
      <c r="T160" s="231"/>
      <c r="U160" s="231"/>
      <c r="V160" s="231"/>
      <c r="W160" s="231"/>
      <c r="X160" s="236"/>
      <c r="AK160" s="237" t="s">
        <v>75</v>
      </c>
      <c r="AL160" s="237" t="s">
        <v>6</v>
      </c>
      <c r="AM160" s="237" t="s">
        <v>73</v>
      </c>
      <c r="AN160" s="237" t="s">
        <v>40</v>
      </c>
      <c r="AO160" s="237" t="s">
        <v>66</v>
      </c>
      <c r="AP160" s="237" t="s">
        <v>68</v>
      </c>
    </row>
    <row r="161" spans="2:56" s="16" customFormat="1" ht="15.75" customHeight="1" x14ac:dyDescent="0.25">
      <c r="B161" s="17"/>
      <c r="C161" s="121" t="s">
        <v>108</v>
      </c>
      <c r="D161" s="121" t="s">
        <v>70</v>
      </c>
      <c r="E161" s="122" t="s">
        <v>88</v>
      </c>
      <c r="F161" s="123" t="s">
        <v>89</v>
      </c>
      <c r="G161" s="124" t="s">
        <v>78</v>
      </c>
      <c r="H161" s="125">
        <v>3.75</v>
      </c>
      <c r="I161" s="126"/>
      <c r="J161" s="126"/>
      <c r="K161" s="126">
        <f>ROUND($P$161*$H$161,2)</f>
        <v>0</v>
      </c>
      <c r="L161" s="123" t="s">
        <v>72</v>
      </c>
      <c r="M161" s="65"/>
      <c r="N161" s="208"/>
      <c r="O161" s="209" t="s">
        <v>28</v>
      </c>
      <c r="P161" s="168">
        <f>$I$161+$J$161</f>
        <v>0</v>
      </c>
      <c r="Q161" s="168">
        <f>ROUND($I$161*$H$161,2)</f>
        <v>0</v>
      </c>
      <c r="R161" s="168">
        <f>ROUND($J$161*$H$161,2)</f>
        <v>0</v>
      </c>
      <c r="S161" s="143"/>
      <c r="T161" s="143"/>
      <c r="U161" s="210">
        <v>0</v>
      </c>
      <c r="V161" s="210">
        <f>$U$161*$H$161</f>
        <v>0</v>
      </c>
      <c r="W161" s="210">
        <v>0</v>
      </c>
      <c r="X161" s="211">
        <f>$W$161*$H$161</f>
        <v>0</v>
      </c>
      <c r="AI161" s="22" t="s">
        <v>73</v>
      </c>
      <c r="AK161" s="22" t="s">
        <v>70</v>
      </c>
      <c r="AL161" s="22" t="s">
        <v>6</v>
      </c>
      <c r="AP161" s="16" t="s">
        <v>68</v>
      </c>
      <c r="AV161" s="92">
        <f>IF($O$161="základní",$K$161,0)</f>
        <v>0</v>
      </c>
      <c r="AW161" s="92">
        <f>IF($O$161="snížená",$K$161,0)</f>
        <v>0</v>
      </c>
      <c r="AX161" s="92">
        <f>IF($O$161="zákl. přenesená",$K$161,0)</f>
        <v>0</v>
      </c>
      <c r="AY161" s="92">
        <f>IF($O$161="sníž. přenesená",$K$161,0)</f>
        <v>0</v>
      </c>
      <c r="AZ161" s="92">
        <f>IF($O$161="nulová",$K$161,0)</f>
        <v>0</v>
      </c>
      <c r="BA161" s="22" t="s">
        <v>66</v>
      </c>
      <c r="BB161" s="92">
        <f>ROUND($P$161*$H$161,2)</f>
        <v>0</v>
      </c>
      <c r="BC161" s="22" t="s">
        <v>73</v>
      </c>
      <c r="BD161" s="22" t="s">
        <v>627</v>
      </c>
    </row>
    <row r="162" spans="2:56" s="16" customFormat="1" ht="27" hidden="1" customHeight="1" x14ac:dyDescent="0.25">
      <c r="B162" s="17"/>
      <c r="C162" s="121"/>
      <c r="D162" s="121" t="s">
        <v>74</v>
      </c>
      <c r="E162" s="122"/>
      <c r="F162" s="123" t="s">
        <v>90</v>
      </c>
      <c r="G162" s="124"/>
      <c r="H162" s="125"/>
      <c r="I162" s="126"/>
      <c r="J162" s="126"/>
      <c r="K162" s="126"/>
      <c r="L162" s="123"/>
      <c r="M162" s="65"/>
      <c r="N162" s="95"/>
      <c r="O162" s="143"/>
      <c r="P162" s="143"/>
      <c r="Q162" s="143"/>
      <c r="R162" s="143"/>
      <c r="S162" s="143"/>
      <c r="T162" s="143"/>
      <c r="U162" s="143"/>
      <c r="V162" s="143"/>
      <c r="W162" s="143"/>
      <c r="X162" s="96"/>
      <c r="AK162" s="16" t="s">
        <v>74</v>
      </c>
      <c r="AL162" s="16" t="s">
        <v>6</v>
      </c>
    </row>
    <row r="163" spans="2:56" s="16" customFormat="1" ht="15.75" hidden="1" customHeight="1" x14ac:dyDescent="0.25">
      <c r="B163" s="214"/>
      <c r="C163" s="121"/>
      <c r="D163" s="121" t="s">
        <v>75</v>
      </c>
      <c r="E163" s="122"/>
      <c r="F163" s="123" t="s">
        <v>628</v>
      </c>
      <c r="G163" s="124"/>
      <c r="H163" s="125"/>
      <c r="I163" s="126"/>
      <c r="J163" s="126"/>
      <c r="K163" s="126"/>
      <c r="L163" s="123"/>
      <c r="M163" s="218"/>
      <c r="N163" s="219"/>
      <c r="O163" s="215"/>
      <c r="P163" s="215"/>
      <c r="Q163" s="215"/>
      <c r="R163" s="215"/>
      <c r="S163" s="215"/>
      <c r="T163" s="215"/>
      <c r="U163" s="215"/>
      <c r="V163" s="215"/>
      <c r="W163" s="215"/>
      <c r="X163" s="220"/>
      <c r="AK163" s="221" t="s">
        <v>75</v>
      </c>
      <c r="AL163" s="221" t="s">
        <v>6</v>
      </c>
      <c r="AM163" s="221" t="s">
        <v>66</v>
      </c>
      <c r="AN163" s="221" t="s">
        <v>40</v>
      </c>
      <c r="AO163" s="221" t="s">
        <v>67</v>
      </c>
      <c r="AP163" s="221" t="s">
        <v>68</v>
      </c>
    </row>
    <row r="164" spans="2:56" s="16" customFormat="1" ht="15.75" hidden="1" customHeight="1" x14ac:dyDescent="0.25">
      <c r="B164" s="222"/>
      <c r="C164" s="121"/>
      <c r="D164" s="121" t="s">
        <v>75</v>
      </c>
      <c r="E164" s="122"/>
      <c r="F164" s="123" t="s">
        <v>629</v>
      </c>
      <c r="G164" s="124"/>
      <c r="H164" s="125">
        <v>3.75</v>
      </c>
      <c r="I164" s="126"/>
      <c r="J164" s="126"/>
      <c r="K164" s="126"/>
      <c r="L164" s="123"/>
      <c r="M164" s="226"/>
      <c r="N164" s="227"/>
      <c r="O164" s="223"/>
      <c r="P164" s="223"/>
      <c r="Q164" s="223"/>
      <c r="R164" s="223"/>
      <c r="S164" s="223"/>
      <c r="T164" s="223"/>
      <c r="U164" s="223"/>
      <c r="V164" s="223"/>
      <c r="W164" s="223"/>
      <c r="X164" s="228"/>
      <c r="AK164" s="229" t="s">
        <v>75</v>
      </c>
      <c r="AL164" s="229" t="s">
        <v>6</v>
      </c>
      <c r="AM164" s="229" t="s">
        <v>6</v>
      </c>
      <c r="AN164" s="229" t="s">
        <v>40</v>
      </c>
      <c r="AO164" s="229" t="s">
        <v>67</v>
      </c>
      <c r="AP164" s="229" t="s">
        <v>68</v>
      </c>
    </row>
    <row r="165" spans="2:56" s="16" customFormat="1" ht="15.75" hidden="1" customHeight="1" x14ac:dyDescent="0.25">
      <c r="B165" s="230"/>
      <c r="C165" s="121"/>
      <c r="D165" s="121" t="s">
        <v>75</v>
      </c>
      <c r="E165" s="122"/>
      <c r="F165" s="123" t="s">
        <v>76</v>
      </c>
      <c r="G165" s="124"/>
      <c r="H165" s="125">
        <v>3.75</v>
      </c>
      <c r="I165" s="126"/>
      <c r="J165" s="126"/>
      <c r="K165" s="126"/>
      <c r="L165" s="123"/>
      <c r="M165" s="234"/>
      <c r="N165" s="235"/>
      <c r="O165" s="231"/>
      <c r="P165" s="231"/>
      <c r="Q165" s="231"/>
      <c r="R165" s="231"/>
      <c r="S165" s="231"/>
      <c r="T165" s="231"/>
      <c r="U165" s="231"/>
      <c r="V165" s="231"/>
      <c r="W165" s="231"/>
      <c r="X165" s="236"/>
      <c r="AK165" s="237" t="s">
        <v>75</v>
      </c>
      <c r="AL165" s="237" t="s">
        <v>6</v>
      </c>
      <c r="AM165" s="237" t="s">
        <v>73</v>
      </c>
      <c r="AN165" s="237" t="s">
        <v>40</v>
      </c>
      <c r="AO165" s="237" t="s">
        <v>66</v>
      </c>
      <c r="AP165" s="237" t="s">
        <v>68</v>
      </c>
    </row>
    <row r="166" spans="2:56" s="16" customFormat="1" ht="15.75" customHeight="1" x14ac:dyDescent="0.25">
      <c r="B166" s="17"/>
      <c r="C166" s="121" t="s">
        <v>109</v>
      </c>
      <c r="D166" s="121" t="s">
        <v>70</v>
      </c>
      <c r="E166" s="122" t="s">
        <v>92</v>
      </c>
      <c r="F166" s="123" t="s">
        <v>93</v>
      </c>
      <c r="G166" s="124" t="s">
        <v>78</v>
      </c>
      <c r="H166" s="125">
        <v>3.55</v>
      </c>
      <c r="I166" s="126"/>
      <c r="J166" s="126"/>
      <c r="K166" s="126">
        <f>ROUND($P$166*$H$166,2)</f>
        <v>0</v>
      </c>
      <c r="L166" s="123" t="s">
        <v>72</v>
      </c>
      <c r="M166" s="65"/>
      <c r="N166" s="208"/>
      <c r="O166" s="209" t="s">
        <v>28</v>
      </c>
      <c r="P166" s="168">
        <f>$I$166+$J$166</f>
        <v>0</v>
      </c>
      <c r="Q166" s="168">
        <f>ROUND($I$166*$H$166,2)</f>
        <v>0</v>
      </c>
      <c r="R166" s="168">
        <f>ROUND($J$166*$H$166,2)</f>
        <v>0</v>
      </c>
      <c r="S166" s="143"/>
      <c r="T166" s="143"/>
      <c r="U166" s="210">
        <v>0</v>
      </c>
      <c r="V166" s="210">
        <f>$U$166*$H$166</f>
        <v>0</v>
      </c>
      <c r="W166" s="210">
        <v>0</v>
      </c>
      <c r="X166" s="211">
        <f>$W$166*$H$166</f>
        <v>0</v>
      </c>
      <c r="AI166" s="22" t="s">
        <v>73</v>
      </c>
      <c r="AK166" s="22" t="s">
        <v>70</v>
      </c>
      <c r="AL166" s="22" t="s">
        <v>6</v>
      </c>
      <c r="AP166" s="16" t="s">
        <v>68</v>
      </c>
      <c r="AV166" s="92">
        <f>IF($O$166="základní",$K$166,0)</f>
        <v>0</v>
      </c>
      <c r="AW166" s="92">
        <f>IF($O$166="snížená",$K$166,0)</f>
        <v>0</v>
      </c>
      <c r="AX166" s="92">
        <f>IF($O$166="zákl. přenesená",$K$166,0)</f>
        <v>0</v>
      </c>
      <c r="AY166" s="92">
        <f>IF($O$166="sníž. přenesená",$K$166,0)</f>
        <v>0</v>
      </c>
      <c r="AZ166" s="92">
        <f>IF($O$166="nulová",$K$166,0)</f>
        <v>0</v>
      </c>
      <c r="BA166" s="22" t="s">
        <v>66</v>
      </c>
      <c r="BB166" s="92">
        <f>ROUND($P$166*$H$166,2)</f>
        <v>0</v>
      </c>
      <c r="BC166" s="22" t="s">
        <v>73</v>
      </c>
      <c r="BD166" s="22" t="s">
        <v>630</v>
      </c>
    </row>
    <row r="167" spans="2:56" s="16" customFormat="1" ht="27" hidden="1" customHeight="1" x14ac:dyDescent="0.25">
      <c r="B167" s="17"/>
      <c r="C167" s="121"/>
      <c r="D167" s="121" t="s">
        <v>74</v>
      </c>
      <c r="E167" s="122"/>
      <c r="F167" s="123" t="s">
        <v>94</v>
      </c>
      <c r="G167" s="124"/>
      <c r="H167" s="125"/>
      <c r="I167" s="126"/>
      <c r="J167" s="126"/>
      <c r="K167" s="126"/>
      <c r="L167" s="123"/>
      <c r="M167" s="65"/>
      <c r="N167" s="95"/>
      <c r="O167" s="143"/>
      <c r="P167" s="143"/>
      <c r="Q167" s="143"/>
      <c r="R167" s="143"/>
      <c r="S167" s="143"/>
      <c r="T167" s="143"/>
      <c r="U167" s="143"/>
      <c r="V167" s="143"/>
      <c r="W167" s="143"/>
      <c r="X167" s="96"/>
      <c r="AK167" s="16" t="s">
        <v>74</v>
      </c>
      <c r="AL167" s="16" t="s">
        <v>6</v>
      </c>
    </row>
    <row r="168" spans="2:56" s="16" customFormat="1" ht="15.75" hidden="1" customHeight="1" x14ac:dyDescent="0.25">
      <c r="B168" s="214"/>
      <c r="C168" s="121"/>
      <c r="D168" s="121" t="s">
        <v>75</v>
      </c>
      <c r="E168" s="122"/>
      <c r="F168" s="123" t="s">
        <v>631</v>
      </c>
      <c r="G168" s="124"/>
      <c r="H168" s="125"/>
      <c r="I168" s="126"/>
      <c r="J168" s="126"/>
      <c r="K168" s="126"/>
      <c r="L168" s="123"/>
      <c r="M168" s="218"/>
      <c r="N168" s="219"/>
      <c r="O168" s="215"/>
      <c r="P168" s="215"/>
      <c r="Q168" s="215"/>
      <c r="R168" s="215"/>
      <c r="S168" s="215"/>
      <c r="T168" s="215"/>
      <c r="U168" s="215"/>
      <c r="V168" s="215"/>
      <c r="W168" s="215"/>
      <c r="X168" s="220"/>
      <c r="AK168" s="221" t="s">
        <v>75</v>
      </c>
      <c r="AL168" s="221" t="s">
        <v>6</v>
      </c>
      <c r="AM168" s="221" t="s">
        <v>66</v>
      </c>
      <c r="AN168" s="221" t="s">
        <v>40</v>
      </c>
      <c r="AO168" s="221" t="s">
        <v>67</v>
      </c>
      <c r="AP168" s="221" t="s">
        <v>68</v>
      </c>
    </row>
    <row r="169" spans="2:56" s="16" customFormat="1" ht="15.75" hidden="1" customHeight="1" x14ac:dyDescent="0.25">
      <c r="B169" s="222"/>
      <c r="C169" s="121"/>
      <c r="D169" s="121" t="s">
        <v>75</v>
      </c>
      <c r="E169" s="122"/>
      <c r="F169" s="123" t="s">
        <v>632</v>
      </c>
      <c r="G169" s="124"/>
      <c r="H169" s="125">
        <v>3.55</v>
      </c>
      <c r="I169" s="126"/>
      <c r="J169" s="126"/>
      <c r="K169" s="126"/>
      <c r="L169" s="123"/>
      <c r="M169" s="226"/>
      <c r="N169" s="227"/>
      <c r="O169" s="223"/>
      <c r="P169" s="223"/>
      <c r="Q169" s="223"/>
      <c r="R169" s="223"/>
      <c r="S169" s="223"/>
      <c r="T169" s="223"/>
      <c r="U169" s="223"/>
      <c r="V169" s="223"/>
      <c r="W169" s="223"/>
      <c r="X169" s="228"/>
      <c r="AK169" s="229" t="s">
        <v>75</v>
      </c>
      <c r="AL169" s="229" t="s">
        <v>6</v>
      </c>
      <c r="AM169" s="229" t="s">
        <v>6</v>
      </c>
      <c r="AN169" s="229" t="s">
        <v>40</v>
      </c>
      <c r="AO169" s="229" t="s">
        <v>67</v>
      </c>
      <c r="AP169" s="229" t="s">
        <v>68</v>
      </c>
    </row>
    <row r="170" spans="2:56" s="16" customFormat="1" ht="15.75" hidden="1" customHeight="1" x14ac:dyDescent="0.25">
      <c r="B170" s="230"/>
      <c r="C170" s="121"/>
      <c r="D170" s="121" t="s">
        <v>75</v>
      </c>
      <c r="E170" s="122"/>
      <c r="F170" s="123" t="s">
        <v>76</v>
      </c>
      <c r="G170" s="124"/>
      <c r="H170" s="125">
        <v>3.55</v>
      </c>
      <c r="I170" s="126"/>
      <c r="J170" s="126"/>
      <c r="K170" s="126"/>
      <c r="L170" s="123"/>
      <c r="M170" s="234"/>
      <c r="N170" s="235"/>
      <c r="O170" s="231"/>
      <c r="P170" s="231"/>
      <c r="Q170" s="231"/>
      <c r="R170" s="231"/>
      <c r="S170" s="231"/>
      <c r="T170" s="231"/>
      <c r="U170" s="231"/>
      <c r="V170" s="231"/>
      <c r="W170" s="231"/>
      <c r="X170" s="236"/>
      <c r="AK170" s="237" t="s">
        <v>75</v>
      </c>
      <c r="AL170" s="237" t="s">
        <v>6</v>
      </c>
      <c r="AM170" s="237" t="s">
        <v>73</v>
      </c>
      <c r="AN170" s="237" t="s">
        <v>40</v>
      </c>
      <c r="AO170" s="237" t="s">
        <v>66</v>
      </c>
      <c r="AP170" s="237" t="s">
        <v>68</v>
      </c>
    </row>
    <row r="171" spans="2:56" s="16" customFormat="1" ht="15.75" customHeight="1" x14ac:dyDescent="0.25">
      <c r="B171" s="17"/>
      <c r="C171" s="121" t="s">
        <v>111</v>
      </c>
      <c r="D171" s="121" t="s">
        <v>70</v>
      </c>
      <c r="E171" s="122" t="s">
        <v>633</v>
      </c>
      <c r="F171" s="123" t="s">
        <v>634</v>
      </c>
      <c r="G171" s="124" t="s">
        <v>78</v>
      </c>
      <c r="H171" s="125">
        <v>7.3</v>
      </c>
      <c r="I171" s="126"/>
      <c r="J171" s="126"/>
      <c r="K171" s="126">
        <f>ROUND($P$171*$H$171,2)</f>
        <v>0</v>
      </c>
      <c r="L171" s="123" t="s">
        <v>72</v>
      </c>
      <c r="M171" s="65"/>
      <c r="N171" s="208"/>
      <c r="O171" s="209" t="s">
        <v>28</v>
      </c>
      <c r="P171" s="168">
        <f>$I$171+$J$171</f>
        <v>0</v>
      </c>
      <c r="Q171" s="168">
        <f>ROUND($I$171*$H$171,2)</f>
        <v>0</v>
      </c>
      <c r="R171" s="168">
        <f>ROUND($J$171*$H$171,2)</f>
        <v>0</v>
      </c>
      <c r="S171" s="143"/>
      <c r="T171" s="143"/>
      <c r="U171" s="210">
        <v>0</v>
      </c>
      <c r="V171" s="210">
        <f>$U$171*$H$171</f>
        <v>0</v>
      </c>
      <c r="W171" s="210">
        <v>0</v>
      </c>
      <c r="X171" s="211">
        <f>$W$171*$H$171</f>
        <v>0</v>
      </c>
      <c r="AI171" s="22" t="s">
        <v>73</v>
      </c>
      <c r="AK171" s="22" t="s">
        <v>70</v>
      </c>
      <c r="AL171" s="22" t="s">
        <v>6</v>
      </c>
      <c r="AP171" s="16" t="s">
        <v>68</v>
      </c>
      <c r="AV171" s="92">
        <f>IF($O$171="základní",$K$171,0)</f>
        <v>0</v>
      </c>
      <c r="AW171" s="92">
        <f>IF($O$171="snížená",$K$171,0)</f>
        <v>0</v>
      </c>
      <c r="AX171" s="92">
        <f>IF($O$171="zákl. přenesená",$K$171,0)</f>
        <v>0</v>
      </c>
      <c r="AY171" s="92">
        <f>IF($O$171="sníž. přenesená",$K$171,0)</f>
        <v>0</v>
      </c>
      <c r="AZ171" s="92">
        <f>IF($O$171="nulová",$K$171,0)</f>
        <v>0</v>
      </c>
      <c r="BA171" s="22" t="s">
        <v>66</v>
      </c>
      <c r="BB171" s="92">
        <f>ROUND($P$171*$H$171,2)</f>
        <v>0</v>
      </c>
      <c r="BC171" s="22" t="s">
        <v>73</v>
      </c>
      <c r="BD171" s="22" t="s">
        <v>635</v>
      </c>
    </row>
    <row r="172" spans="2:56" s="16" customFormat="1" ht="16.5" hidden="1" customHeight="1" x14ac:dyDescent="0.25">
      <c r="B172" s="17"/>
      <c r="C172" s="121"/>
      <c r="D172" s="121" t="s">
        <v>74</v>
      </c>
      <c r="E172" s="122"/>
      <c r="F172" s="123" t="s">
        <v>636</v>
      </c>
      <c r="G172" s="124"/>
      <c r="H172" s="125"/>
      <c r="I172" s="126"/>
      <c r="J172" s="126"/>
      <c r="K172" s="126"/>
      <c r="L172" s="123"/>
      <c r="M172" s="65"/>
      <c r="N172" s="95"/>
      <c r="O172" s="143"/>
      <c r="P172" s="143"/>
      <c r="Q172" s="143"/>
      <c r="R172" s="143"/>
      <c r="S172" s="143"/>
      <c r="T172" s="143"/>
      <c r="U172" s="143"/>
      <c r="V172" s="143"/>
      <c r="W172" s="143"/>
      <c r="X172" s="96"/>
      <c r="AK172" s="16" t="s">
        <v>74</v>
      </c>
      <c r="AL172" s="16" t="s">
        <v>6</v>
      </c>
    </row>
    <row r="173" spans="2:56" s="16" customFormat="1" ht="15.75" hidden="1" customHeight="1" x14ac:dyDescent="0.25">
      <c r="B173" s="214"/>
      <c r="C173" s="121"/>
      <c r="D173" s="121" t="s">
        <v>75</v>
      </c>
      <c r="E173" s="122"/>
      <c r="F173" s="123" t="s">
        <v>637</v>
      </c>
      <c r="G173" s="124"/>
      <c r="H173" s="125"/>
      <c r="I173" s="126"/>
      <c r="J173" s="126"/>
      <c r="K173" s="126"/>
      <c r="L173" s="123"/>
      <c r="M173" s="218"/>
      <c r="N173" s="219"/>
      <c r="O173" s="215"/>
      <c r="P173" s="215"/>
      <c r="Q173" s="215"/>
      <c r="R173" s="215"/>
      <c r="S173" s="215"/>
      <c r="T173" s="215"/>
      <c r="U173" s="215"/>
      <c r="V173" s="215"/>
      <c r="W173" s="215"/>
      <c r="X173" s="220"/>
      <c r="AK173" s="221" t="s">
        <v>75</v>
      </c>
      <c r="AL173" s="221" t="s">
        <v>6</v>
      </c>
      <c r="AM173" s="221" t="s">
        <v>66</v>
      </c>
      <c r="AN173" s="221" t="s">
        <v>40</v>
      </c>
      <c r="AO173" s="221" t="s">
        <v>67</v>
      </c>
      <c r="AP173" s="221" t="s">
        <v>68</v>
      </c>
    </row>
    <row r="174" spans="2:56" s="16" customFormat="1" ht="15.75" hidden="1" customHeight="1" x14ac:dyDescent="0.25">
      <c r="B174" s="222"/>
      <c r="C174" s="121"/>
      <c r="D174" s="121" t="s">
        <v>75</v>
      </c>
      <c r="E174" s="122"/>
      <c r="F174" s="123" t="s">
        <v>626</v>
      </c>
      <c r="G174" s="124"/>
      <c r="H174" s="125">
        <v>7.3</v>
      </c>
      <c r="I174" s="126"/>
      <c r="J174" s="126"/>
      <c r="K174" s="126"/>
      <c r="L174" s="123"/>
      <c r="M174" s="226"/>
      <c r="N174" s="227"/>
      <c r="O174" s="223"/>
      <c r="P174" s="223"/>
      <c r="Q174" s="223"/>
      <c r="R174" s="223"/>
      <c r="S174" s="223"/>
      <c r="T174" s="223"/>
      <c r="U174" s="223"/>
      <c r="V174" s="223"/>
      <c r="W174" s="223"/>
      <c r="X174" s="228"/>
      <c r="AK174" s="229" t="s">
        <v>75</v>
      </c>
      <c r="AL174" s="229" t="s">
        <v>6</v>
      </c>
      <c r="AM174" s="229" t="s">
        <v>6</v>
      </c>
      <c r="AN174" s="229" t="s">
        <v>40</v>
      </c>
      <c r="AO174" s="229" t="s">
        <v>67</v>
      </c>
      <c r="AP174" s="229" t="s">
        <v>68</v>
      </c>
    </row>
    <row r="175" spans="2:56" s="16" customFormat="1" ht="15.75" hidden="1" customHeight="1" x14ac:dyDescent="0.25">
      <c r="B175" s="230"/>
      <c r="C175" s="121"/>
      <c r="D175" s="121" t="s">
        <v>75</v>
      </c>
      <c r="E175" s="122"/>
      <c r="F175" s="123" t="s">
        <v>76</v>
      </c>
      <c r="G175" s="124"/>
      <c r="H175" s="125">
        <v>7.3</v>
      </c>
      <c r="I175" s="126"/>
      <c r="J175" s="126"/>
      <c r="K175" s="126"/>
      <c r="L175" s="123"/>
      <c r="M175" s="234"/>
      <c r="N175" s="235"/>
      <c r="O175" s="231"/>
      <c r="P175" s="231"/>
      <c r="Q175" s="231"/>
      <c r="R175" s="231"/>
      <c r="S175" s="231"/>
      <c r="T175" s="231"/>
      <c r="U175" s="231"/>
      <c r="V175" s="231"/>
      <c r="W175" s="231"/>
      <c r="X175" s="236"/>
      <c r="AK175" s="237" t="s">
        <v>75</v>
      </c>
      <c r="AL175" s="237" t="s">
        <v>6</v>
      </c>
      <c r="AM175" s="237" t="s">
        <v>73</v>
      </c>
      <c r="AN175" s="237" t="s">
        <v>40</v>
      </c>
      <c r="AO175" s="237" t="s">
        <v>66</v>
      </c>
      <c r="AP175" s="237" t="s">
        <v>68</v>
      </c>
    </row>
    <row r="176" spans="2:56" s="16" customFormat="1" ht="15.75" customHeight="1" x14ac:dyDescent="0.25">
      <c r="B176" s="17"/>
      <c r="C176" s="121" t="s">
        <v>114</v>
      </c>
      <c r="D176" s="121" t="s">
        <v>70</v>
      </c>
      <c r="E176" s="122" t="s">
        <v>638</v>
      </c>
      <c r="F176" s="123" t="s">
        <v>183</v>
      </c>
      <c r="G176" s="124" t="s">
        <v>78</v>
      </c>
      <c r="H176" s="125">
        <v>3.55</v>
      </c>
      <c r="I176" s="126"/>
      <c r="J176" s="126"/>
      <c r="K176" s="126">
        <f>ROUND($P$176*$H$176,2)</f>
        <v>0</v>
      </c>
      <c r="L176" s="123"/>
      <c r="M176" s="65"/>
      <c r="N176" s="208"/>
      <c r="O176" s="209" t="s">
        <v>28</v>
      </c>
      <c r="P176" s="168">
        <f>$I$176+$J$176</f>
        <v>0</v>
      </c>
      <c r="Q176" s="168">
        <f>ROUND($I$176*$H$176,2)</f>
        <v>0</v>
      </c>
      <c r="R176" s="168">
        <f>ROUND($J$176*$H$176,2)</f>
        <v>0</v>
      </c>
      <c r="S176" s="143"/>
      <c r="T176" s="143"/>
      <c r="U176" s="210">
        <v>0</v>
      </c>
      <c r="V176" s="210">
        <f>$U$176*$H$176</f>
        <v>0</v>
      </c>
      <c r="W176" s="210">
        <v>0</v>
      </c>
      <c r="X176" s="211">
        <f>$W$176*$H$176</f>
        <v>0</v>
      </c>
      <c r="AI176" s="22" t="s">
        <v>73</v>
      </c>
      <c r="AK176" s="22" t="s">
        <v>70</v>
      </c>
      <c r="AL176" s="22" t="s">
        <v>6</v>
      </c>
      <c r="AP176" s="16" t="s">
        <v>68</v>
      </c>
      <c r="AV176" s="92">
        <f>IF($O$176="základní",$K$176,0)</f>
        <v>0</v>
      </c>
      <c r="AW176" s="92">
        <f>IF($O$176="snížená",$K$176,0)</f>
        <v>0</v>
      </c>
      <c r="AX176" s="92">
        <f>IF($O$176="zákl. přenesená",$K$176,0)</f>
        <v>0</v>
      </c>
      <c r="AY176" s="92">
        <f>IF($O$176="sníž. přenesená",$K$176,0)</f>
        <v>0</v>
      </c>
      <c r="AZ176" s="92">
        <f>IF($O$176="nulová",$K$176,0)</f>
        <v>0</v>
      </c>
      <c r="BA176" s="22" t="s">
        <v>66</v>
      </c>
      <c r="BB176" s="92">
        <f>ROUND($P$176*$H$176,2)</f>
        <v>0</v>
      </c>
      <c r="BC176" s="22" t="s">
        <v>73</v>
      </c>
      <c r="BD176" s="22" t="s">
        <v>639</v>
      </c>
    </row>
    <row r="177" spans="2:56" s="16" customFormat="1" ht="15.75" hidden="1" customHeight="1" x14ac:dyDescent="0.25">
      <c r="B177" s="214"/>
      <c r="C177" s="121"/>
      <c r="D177" s="121" t="s">
        <v>75</v>
      </c>
      <c r="E177" s="122"/>
      <c r="F177" s="123" t="s">
        <v>640</v>
      </c>
      <c r="G177" s="124"/>
      <c r="H177" s="125"/>
      <c r="I177" s="126"/>
      <c r="J177" s="126"/>
      <c r="K177" s="126"/>
      <c r="L177" s="123"/>
      <c r="M177" s="218"/>
      <c r="N177" s="219"/>
      <c r="O177" s="215"/>
      <c r="P177" s="215"/>
      <c r="Q177" s="215"/>
      <c r="R177" s="215"/>
      <c r="S177" s="215"/>
      <c r="T177" s="215"/>
      <c r="U177" s="215"/>
      <c r="V177" s="215"/>
      <c r="W177" s="215"/>
      <c r="X177" s="220"/>
      <c r="AK177" s="221" t="s">
        <v>75</v>
      </c>
      <c r="AL177" s="221" t="s">
        <v>6</v>
      </c>
      <c r="AM177" s="221" t="s">
        <v>66</v>
      </c>
      <c r="AN177" s="221" t="s">
        <v>40</v>
      </c>
      <c r="AO177" s="221" t="s">
        <v>67</v>
      </c>
      <c r="AP177" s="221" t="s">
        <v>68</v>
      </c>
    </row>
    <row r="178" spans="2:56" s="16" customFormat="1" ht="15.75" hidden="1" customHeight="1" x14ac:dyDescent="0.25">
      <c r="B178" s="222"/>
      <c r="C178" s="121"/>
      <c r="D178" s="121" t="s">
        <v>75</v>
      </c>
      <c r="E178" s="122"/>
      <c r="F178" s="123" t="s">
        <v>632</v>
      </c>
      <c r="G178" s="124"/>
      <c r="H178" s="125">
        <v>3.55</v>
      </c>
      <c r="I178" s="126"/>
      <c r="J178" s="126"/>
      <c r="K178" s="126"/>
      <c r="L178" s="123"/>
      <c r="M178" s="226"/>
      <c r="N178" s="227"/>
      <c r="O178" s="223"/>
      <c r="P178" s="223"/>
      <c r="Q178" s="223"/>
      <c r="R178" s="223"/>
      <c r="S178" s="223"/>
      <c r="T178" s="223"/>
      <c r="U178" s="223"/>
      <c r="V178" s="223"/>
      <c r="W178" s="223"/>
      <c r="X178" s="228"/>
      <c r="AK178" s="229" t="s">
        <v>75</v>
      </c>
      <c r="AL178" s="229" t="s">
        <v>6</v>
      </c>
      <c r="AM178" s="229" t="s">
        <v>6</v>
      </c>
      <c r="AN178" s="229" t="s">
        <v>40</v>
      </c>
      <c r="AO178" s="229" t="s">
        <v>67</v>
      </c>
      <c r="AP178" s="229" t="s">
        <v>68</v>
      </c>
    </row>
    <row r="179" spans="2:56" s="16" customFormat="1" ht="15.75" hidden="1" customHeight="1" x14ac:dyDescent="0.25">
      <c r="B179" s="230"/>
      <c r="C179" s="121"/>
      <c r="D179" s="121" t="s">
        <v>75</v>
      </c>
      <c r="E179" s="122"/>
      <c r="F179" s="123" t="s">
        <v>76</v>
      </c>
      <c r="G179" s="124"/>
      <c r="H179" s="125">
        <v>3.55</v>
      </c>
      <c r="I179" s="126"/>
      <c r="J179" s="126"/>
      <c r="K179" s="126"/>
      <c r="L179" s="123"/>
      <c r="M179" s="234"/>
      <c r="N179" s="235"/>
      <c r="O179" s="231"/>
      <c r="P179" s="231"/>
      <c r="Q179" s="231"/>
      <c r="R179" s="231"/>
      <c r="S179" s="231"/>
      <c r="T179" s="231"/>
      <c r="U179" s="231"/>
      <c r="V179" s="231"/>
      <c r="W179" s="231"/>
      <c r="X179" s="236"/>
      <c r="AK179" s="237" t="s">
        <v>75</v>
      </c>
      <c r="AL179" s="237" t="s">
        <v>6</v>
      </c>
      <c r="AM179" s="237" t="s">
        <v>73</v>
      </c>
      <c r="AN179" s="237" t="s">
        <v>40</v>
      </c>
      <c r="AO179" s="237" t="s">
        <v>66</v>
      </c>
      <c r="AP179" s="237" t="s">
        <v>68</v>
      </c>
    </row>
    <row r="180" spans="2:56" s="80" customFormat="1" ht="30.75" customHeight="1" x14ac:dyDescent="0.3">
      <c r="B180" s="200"/>
      <c r="C180" s="121"/>
      <c r="D180" s="241" t="s">
        <v>63</v>
      </c>
      <c r="E180" s="245" t="s">
        <v>87</v>
      </c>
      <c r="F180" s="245" t="s">
        <v>437</v>
      </c>
      <c r="G180" s="241"/>
      <c r="H180" s="241"/>
      <c r="I180" s="241"/>
      <c r="J180" s="241"/>
      <c r="K180" s="246">
        <f>$BB$180</f>
        <v>0</v>
      </c>
      <c r="L180" s="153"/>
      <c r="M180" s="244"/>
      <c r="N180" s="202"/>
      <c r="O180" s="201"/>
      <c r="P180" s="201"/>
      <c r="Q180" s="203">
        <f>SUM($Q$181:$Q$192)</f>
        <v>0</v>
      </c>
      <c r="R180" s="203">
        <f>SUM($R$181:$R$192)</f>
        <v>0</v>
      </c>
      <c r="S180" s="201"/>
      <c r="T180" s="204">
        <f>SUM($T$181:$T$192)</f>
        <v>0</v>
      </c>
      <c r="U180" s="201"/>
      <c r="V180" s="204">
        <f>SUM($V$181:$V$192)</f>
        <v>0</v>
      </c>
      <c r="W180" s="201"/>
      <c r="X180" s="205">
        <f>SUM($X$181:$X$192)</f>
        <v>0</v>
      </c>
      <c r="AI180" s="206" t="s">
        <v>66</v>
      </c>
      <c r="AK180" s="206" t="s">
        <v>63</v>
      </c>
      <c r="AL180" s="206" t="s">
        <v>66</v>
      </c>
      <c r="AP180" s="206" t="s">
        <v>68</v>
      </c>
      <c r="BB180" s="207">
        <f>SUM($BB$181:$BB$192)</f>
        <v>0</v>
      </c>
    </row>
    <row r="181" spans="2:56" s="16" customFormat="1" ht="15.75" customHeight="1" x14ac:dyDescent="0.25">
      <c r="B181" s="17"/>
      <c r="C181" s="121" t="s">
        <v>116</v>
      </c>
      <c r="D181" s="121" t="s">
        <v>70</v>
      </c>
      <c r="E181" s="122" t="s">
        <v>641</v>
      </c>
      <c r="F181" s="123" t="s">
        <v>642</v>
      </c>
      <c r="G181" s="124" t="s">
        <v>71</v>
      </c>
      <c r="H181" s="125">
        <v>19.5</v>
      </c>
      <c r="I181" s="126"/>
      <c r="J181" s="126"/>
      <c r="K181" s="126">
        <f>ROUND($P$181*$H$181,2)</f>
        <v>0</v>
      </c>
      <c r="L181" s="123" t="s">
        <v>72</v>
      </c>
      <c r="M181" s="65"/>
      <c r="N181" s="208"/>
      <c r="O181" s="209" t="s">
        <v>28</v>
      </c>
      <c r="P181" s="168">
        <f>$I$181+$J$181</f>
        <v>0</v>
      </c>
      <c r="Q181" s="168">
        <f>ROUND($I$181*$H$181,2)</f>
        <v>0</v>
      </c>
      <c r="R181" s="168">
        <f>ROUND($J$181*$H$181,2)</f>
        <v>0</v>
      </c>
      <c r="S181" s="143"/>
      <c r="T181" s="143"/>
      <c r="U181" s="210">
        <v>0</v>
      </c>
      <c r="V181" s="210">
        <f>$U$181*$H$181</f>
        <v>0</v>
      </c>
      <c r="W181" s="210">
        <v>0</v>
      </c>
      <c r="X181" s="211">
        <f>$W$181*$H$181</f>
        <v>0</v>
      </c>
      <c r="AI181" s="22" t="s">
        <v>73</v>
      </c>
      <c r="AK181" s="22" t="s">
        <v>70</v>
      </c>
      <c r="AL181" s="22" t="s">
        <v>6</v>
      </c>
      <c r="AP181" s="16" t="s">
        <v>68</v>
      </c>
      <c r="AV181" s="92">
        <f>IF($O$181="základní",$K$181,0)</f>
        <v>0</v>
      </c>
      <c r="AW181" s="92">
        <f>IF($O$181="snížená",$K$181,0)</f>
        <v>0</v>
      </c>
      <c r="AX181" s="92">
        <f>IF($O$181="zákl. přenesená",$K$181,0)</f>
        <v>0</v>
      </c>
      <c r="AY181" s="92">
        <f>IF($O$181="sníž. přenesená",$K$181,0)</f>
        <v>0</v>
      </c>
      <c r="AZ181" s="92">
        <f>IF($O$181="nulová",$K$181,0)</f>
        <v>0</v>
      </c>
      <c r="BA181" s="22" t="s">
        <v>66</v>
      </c>
      <c r="BB181" s="92">
        <f>ROUND($P$181*$H$181,2)</f>
        <v>0</v>
      </c>
      <c r="BC181" s="22" t="s">
        <v>73</v>
      </c>
      <c r="BD181" s="22" t="s">
        <v>643</v>
      </c>
    </row>
    <row r="182" spans="2:56" s="16" customFormat="1" ht="16.5" hidden="1" customHeight="1" x14ac:dyDescent="0.25">
      <c r="B182" s="17"/>
      <c r="C182" s="121"/>
      <c r="D182" s="121" t="s">
        <v>74</v>
      </c>
      <c r="E182" s="122"/>
      <c r="F182" s="123" t="s">
        <v>644</v>
      </c>
      <c r="G182" s="124"/>
      <c r="H182" s="125"/>
      <c r="I182" s="126"/>
      <c r="J182" s="126"/>
      <c r="K182" s="126"/>
      <c r="L182" s="123"/>
      <c r="M182" s="65"/>
      <c r="N182" s="95"/>
      <c r="O182" s="143"/>
      <c r="P182" s="143"/>
      <c r="Q182" s="143"/>
      <c r="R182" s="143"/>
      <c r="S182" s="143"/>
      <c r="T182" s="143"/>
      <c r="U182" s="143"/>
      <c r="V182" s="143"/>
      <c r="W182" s="143"/>
      <c r="X182" s="96"/>
      <c r="AK182" s="16" t="s">
        <v>74</v>
      </c>
      <c r="AL182" s="16" t="s">
        <v>6</v>
      </c>
    </row>
    <row r="183" spans="2:56" s="16" customFormat="1" ht="15.75" hidden="1" customHeight="1" x14ac:dyDescent="0.25">
      <c r="B183" s="222"/>
      <c r="C183" s="121"/>
      <c r="D183" s="121" t="s">
        <v>75</v>
      </c>
      <c r="E183" s="122"/>
      <c r="F183" s="123" t="s">
        <v>645</v>
      </c>
      <c r="G183" s="124"/>
      <c r="H183" s="125">
        <v>19.5</v>
      </c>
      <c r="I183" s="126"/>
      <c r="J183" s="126"/>
      <c r="K183" s="126"/>
      <c r="L183" s="123"/>
      <c r="M183" s="226"/>
      <c r="N183" s="227"/>
      <c r="O183" s="223"/>
      <c r="P183" s="223"/>
      <c r="Q183" s="223"/>
      <c r="R183" s="223"/>
      <c r="S183" s="223"/>
      <c r="T183" s="223"/>
      <c r="U183" s="223"/>
      <c r="V183" s="223"/>
      <c r="W183" s="223"/>
      <c r="X183" s="228"/>
      <c r="AK183" s="229" t="s">
        <v>75</v>
      </c>
      <c r="AL183" s="229" t="s">
        <v>6</v>
      </c>
      <c r="AM183" s="229" t="s">
        <v>6</v>
      </c>
      <c r="AN183" s="229" t="s">
        <v>40</v>
      </c>
      <c r="AO183" s="229" t="s">
        <v>67</v>
      </c>
      <c r="AP183" s="229" t="s">
        <v>68</v>
      </c>
    </row>
    <row r="184" spans="2:56" s="16" customFormat="1" ht="15.75" hidden="1" customHeight="1" x14ac:dyDescent="0.25">
      <c r="B184" s="230"/>
      <c r="C184" s="121"/>
      <c r="D184" s="121" t="s">
        <v>75</v>
      </c>
      <c r="E184" s="122"/>
      <c r="F184" s="123" t="s">
        <v>76</v>
      </c>
      <c r="G184" s="124"/>
      <c r="H184" s="125">
        <v>19.5</v>
      </c>
      <c r="I184" s="126"/>
      <c r="J184" s="126"/>
      <c r="K184" s="126"/>
      <c r="L184" s="123"/>
      <c r="M184" s="234"/>
      <c r="N184" s="235"/>
      <c r="O184" s="231"/>
      <c r="P184" s="231"/>
      <c r="Q184" s="231"/>
      <c r="R184" s="231"/>
      <c r="S184" s="231"/>
      <c r="T184" s="231"/>
      <c r="U184" s="231"/>
      <c r="V184" s="231"/>
      <c r="W184" s="231"/>
      <c r="X184" s="236"/>
      <c r="AK184" s="237" t="s">
        <v>75</v>
      </c>
      <c r="AL184" s="237" t="s">
        <v>6</v>
      </c>
      <c r="AM184" s="237" t="s">
        <v>73</v>
      </c>
      <c r="AN184" s="237" t="s">
        <v>40</v>
      </c>
      <c r="AO184" s="237" t="s">
        <v>66</v>
      </c>
      <c r="AP184" s="237" t="s">
        <v>68</v>
      </c>
    </row>
    <row r="185" spans="2:56" s="16" customFormat="1" ht="15.75" customHeight="1" x14ac:dyDescent="0.25">
      <c r="B185" s="17"/>
      <c r="C185" s="121" t="s">
        <v>117</v>
      </c>
      <c r="D185" s="121" t="s">
        <v>70</v>
      </c>
      <c r="E185" s="122" t="s">
        <v>646</v>
      </c>
      <c r="F185" s="123" t="s">
        <v>647</v>
      </c>
      <c r="G185" s="124" t="s">
        <v>71</v>
      </c>
      <c r="H185" s="125">
        <v>19.5</v>
      </c>
      <c r="I185" s="126"/>
      <c r="J185" s="126"/>
      <c r="K185" s="126">
        <f>ROUND($P$185*$H$185,2)</f>
        <v>0</v>
      </c>
      <c r="L185" s="123" t="s">
        <v>72</v>
      </c>
      <c r="M185" s="65"/>
      <c r="N185" s="208"/>
      <c r="O185" s="209" t="s">
        <v>28</v>
      </c>
      <c r="P185" s="168">
        <f>$I$185+$J$185</f>
        <v>0</v>
      </c>
      <c r="Q185" s="168">
        <f>ROUND($I$185*$H$185,2)</f>
        <v>0</v>
      </c>
      <c r="R185" s="168">
        <f>ROUND($J$185*$H$185,2)</f>
        <v>0</v>
      </c>
      <c r="S185" s="143"/>
      <c r="T185" s="143"/>
      <c r="U185" s="210">
        <v>0</v>
      </c>
      <c r="V185" s="210">
        <f>$U$185*$H$185</f>
        <v>0</v>
      </c>
      <c r="W185" s="210">
        <v>0</v>
      </c>
      <c r="X185" s="211">
        <f>$W$185*$H$185</f>
        <v>0</v>
      </c>
      <c r="AI185" s="22" t="s">
        <v>73</v>
      </c>
      <c r="AK185" s="22" t="s">
        <v>70</v>
      </c>
      <c r="AL185" s="22" t="s">
        <v>6</v>
      </c>
      <c r="AP185" s="16" t="s">
        <v>68</v>
      </c>
      <c r="AV185" s="92">
        <f>IF($O$185="základní",$K$185,0)</f>
        <v>0</v>
      </c>
      <c r="AW185" s="92">
        <f>IF($O$185="snížená",$K$185,0)</f>
        <v>0</v>
      </c>
      <c r="AX185" s="92">
        <f>IF($O$185="zákl. přenesená",$K$185,0)</f>
        <v>0</v>
      </c>
      <c r="AY185" s="92">
        <f>IF($O$185="sníž. přenesená",$K$185,0)</f>
        <v>0</v>
      </c>
      <c r="AZ185" s="92">
        <f>IF($O$185="nulová",$K$185,0)</f>
        <v>0</v>
      </c>
      <c r="BA185" s="22" t="s">
        <v>66</v>
      </c>
      <c r="BB185" s="92">
        <f>ROUND($P$185*$H$185,2)</f>
        <v>0</v>
      </c>
      <c r="BC185" s="22" t="s">
        <v>73</v>
      </c>
      <c r="BD185" s="22" t="s">
        <v>648</v>
      </c>
    </row>
    <row r="186" spans="2:56" s="16" customFormat="1" ht="16.5" hidden="1" customHeight="1" x14ac:dyDescent="0.25">
      <c r="B186" s="17"/>
      <c r="C186" s="121"/>
      <c r="D186" s="121" t="s">
        <v>74</v>
      </c>
      <c r="E186" s="122"/>
      <c r="F186" s="123" t="s">
        <v>649</v>
      </c>
      <c r="G186" s="124"/>
      <c r="H186" s="125"/>
      <c r="I186" s="126"/>
      <c r="J186" s="126"/>
      <c r="K186" s="126"/>
      <c r="L186" s="123"/>
      <c r="M186" s="65"/>
      <c r="N186" s="95"/>
      <c r="O186" s="143"/>
      <c r="P186" s="143"/>
      <c r="Q186" s="143"/>
      <c r="R186" s="143"/>
      <c r="S186" s="143"/>
      <c r="T186" s="143"/>
      <c r="U186" s="143"/>
      <c r="V186" s="143"/>
      <c r="W186" s="143"/>
      <c r="X186" s="96"/>
      <c r="AK186" s="16" t="s">
        <v>74</v>
      </c>
      <c r="AL186" s="16" t="s">
        <v>6</v>
      </c>
    </row>
    <row r="187" spans="2:56" s="16" customFormat="1" ht="15.75" hidden="1" customHeight="1" x14ac:dyDescent="0.25">
      <c r="B187" s="222"/>
      <c r="C187" s="121"/>
      <c r="D187" s="121" t="s">
        <v>75</v>
      </c>
      <c r="E187" s="122"/>
      <c r="F187" s="123" t="s">
        <v>645</v>
      </c>
      <c r="G187" s="124"/>
      <c r="H187" s="125">
        <v>19.5</v>
      </c>
      <c r="I187" s="126"/>
      <c r="J187" s="126"/>
      <c r="K187" s="126"/>
      <c r="L187" s="123"/>
      <c r="M187" s="226"/>
      <c r="N187" s="227"/>
      <c r="O187" s="223"/>
      <c r="P187" s="223"/>
      <c r="Q187" s="223"/>
      <c r="R187" s="223"/>
      <c r="S187" s="223"/>
      <c r="T187" s="223"/>
      <c r="U187" s="223"/>
      <c r="V187" s="223"/>
      <c r="W187" s="223"/>
      <c r="X187" s="228"/>
      <c r="AK187" s="229" t="s">
        <v>75</v>
      </c>
      <c r="AL187" s="229" t="s">
        <v>6</v>
      </c>
      <c r="AM187" s="229" t="s">
        <v>6</v>
      </c>
      <c r="AN187" s="229" t="s">
        <v>40</v>
      </c>
      <c r="AO187" s="229" t="s">
        <v>67</v>
      </c>
      <c r="AP187" s="229" t="s">
        <v>68</v>
      </c>
    </row>
    <row r="188" spans="2:56" s="16" customFormat="1" ht="15.75" hidden="1" customHeight="1" x14ac:dyDescent="0.25">
      <c r="B188" s="230"/>
      <c r="C188" s="121"/>
      <c r="D188" s="121" t="s">
        <v>75</v>
      </c>
      <c r="E188" s="122"/>
      <c r="F188" s="123" t="s">
        <v>76</v>
      </c>
      <c r="G188" s="124"/>
      <c r="H188" s="125">
        <v>19.5</v>
      </c>
      <c r="I188" s="126"/>
      <c r="J188" s="126"/>
      <c r="K188" s="126"/>
      <c r="L188" s="123"/>
      <c r="M188" s="234"/>
      <c r="N188" s="235"/>
      <c r="O188" s="231"/>
      <c r="P188" s="231"/>
      <c r="Q188" s="231"/>
      <c r="R188" s="231"/>
      <c r="S188" s="231"/>
      <c r="T188" s="231"/>
      <c r="U188" s="231"/>
      <c r="V188" s="231"/>
      <c r="W188" s="231"/>
      <c r="X188" s="236"/>
      <c r="AK188" s="237" t="s">
        <v>75</v>
      </c>
      <c r="AL188" s="237" t="s">
        <v>6</v>
      </c>
      <c r="AM188" s="237" t="s">
        <v>73</v>
      </c>
      <c r="AN188" s="237" t="s">
        <v>40</v>
      </c>
      <c r="AO188" s="237" t="s">
        <v>66</v>
      </c>
      <c r="AP188" s="237" t="s">
        <v>68</v>
      </c>
    </row>
    <row r="189" spans="2:56" s="16" customFormat="1" ht="15.75" customHeight="1" x14ac:dyDescent="0.25">
      <c r="B189" s="17"/>
      <c r="C189" s="121" t="s">
        <v>118</v>
      </c>
      <c r="D189" s="121" t="s">
        <v>70</v>
      </c>
      <c r="E189" s="122" t="s">
        <v>489</v>
      </c>
      <c r="F189" s="123" t="s">
        <v>650</v>
      </c>
      <c r="G189" s="124" t="s">
        <v>248</v>
      </c>
      <c r="H189" s="125">
        <v>1</v>
      </c>
      <c r="I189" s="126"/>
      <c r="J189" s="126"/>
      <c r="K189" s="126">
        <f>ROUND($P$189*$H$189,2)</f>
        <v>0</v>
      </c>
      <c r="L189" s="123"/>
      <c r="M189" s="65"/>
      <c r="N189" s="208"/>
      <c r="O189" s="209" t="s">
        <v>28</v>
      </c>
      <c r="P189" s="168">
        <f>$I$189+$J$189</f>
        <v>0</v>
      </c>
      <c r="Q189" s="168">
        <f>ROUND($I$189*$H$189,2)</f>
        <v>0</v>
      </c>
      <c r="R189" s="168">
        <f>ROUND($J$189*$H$189,2)</f>
        <v>0</v>
      </c>
      <c r="S189" s="143"/>
      <c r="T189" s="143"/>
      <c r="U189" s="210">
        <v>0</v>
      </c>
      <c r="V189" s="210">
        <f>$U$189*$H$189</f>
        <v>0</v>
      </c>
      <c r="W189" s="210">
        <v>0</v>
      </c>
      <c r="X189" s="211">
        <f>$W$189*$H$189</f>
        <v>0</v>
      </c>
      <c r="AI189" s="22" t="s">
        <v>73</v>
      </c>
      <c r="AK189" s="22" t="s">
        <v>70</v>
      </c>
      <c r="AL189" s="22" t="s">
        <v>6</v>
      </c>
      <c r="AP189" s="16" t="s">
        <v>68</v>
      </c>
      <c r="AV189" s="92">
        <f>IF($O$189="základní",$K$189,0)</f>
        <v>0</v>
      </c>
      <c r="AW189" s="92">
        <f>IF($O$189="snížená",$K$189,0)</f>
        <v>0</v>
      </c>
      <c r="AX189" s="92">
        <f>IF($O$189="zákl. přenesená",$K$189,0)</f>
        <v>0</v>
      </c>
      <c r="AY189" s="92">
        <f>IF($O$189="sníž. přenesená",$K$189,0)</f>
        <v>0</v>
      </c>
      <c r="AZ189" s="92">
        <f>IF($O$189="nulová",$K$189,0)</f>
        <v>0</v>
      </c>
      <c r="BA189" s="22" t="s">
        <v>66</v>
      </c>
      <c r="BB189" s="92">
        <f>ROUND($P$189*$H$189,2)</f>
        <v>0</v>
      </c>
      <c r="BC189" s="22" t="s">
        <v>73</v>
      </c>
      <c r="BD189" s="22" t="s">
        <v>651</v>
      </c>
    </row>
    <row r="190" spans="2:56" s="16" customFormat="1" ht="15.75" hidden="1" customHeight="1" x14ac:dyDescent="0.25">
      <c r="B190" s="214"/>
      <c r="C190" s="121"/>
      <c r="D190" s="121" t="s">
        <v>75</v>
      </c>
      <c r="E190" s="122"/>
      <c r="F190" s="123" t="s">
        <v>652</v>
      </c>
      <c r="G190" s="124"/>
      <c r="H190" s="125"/>
      <c r="I190" s="126"/>
      <c r="J190" s="126"/>
      <c r="K190" s="126"/>
      <c r="L190" s="123"/>
      <c r="M190" s="218"/>
      <c r="N190" s="219"/>
      <c r="O190" s="215"/>
      <c r="P190" s="215"/>
      <c r="Q190" s="215"/>
      <c r="R190" s="215"/>
      <c r="S190" s="215"/>
      <c r="T190" s="215"/>
      <c r="U190" s="215"/>
      <c r="V190" s="215"/>
      <c r="W190" s="215"/>
      <c r="X190" s="220"/>
      <c r="AK190" s="221" t="s">
        <v>75</v>
      </c>
      <c r="AL190" s="221" t="s">
        <v>6</v>
      </c>
      <c r="AM190" s="221" t="s">
        <v>66</v>
      </c>
      <c r="AN190" s="221" t="s">
        <v>40</v>
      </c>
      <c r="AO190" s="221" t="s">
        <v>67</v>
      </c>
      <c r="AP190" s="221" t="s">
        <v>68</v>
      </c>
    </row>
    <row r="191" spans="2:56" s="16" customFormat="1" ht="15.75" hidden="1" customHeight="1" x14ac:dyDescent="0.25">
      <c r="B191" s="222"/>
      <c r="C191" s="121"/>
      <c r="D191" s="121" t="s">
        <v>75</v>
      </c>
      <c r="E191" s="122"/>
      <c r="F191" s="123" t="s">
        <v>66</v>
      </c>
      <c r="G191" s="124"/>
      <c r="H191" s="125">
        <v>1</v>
      </c>
      <c r="I191" s="126"/>
      <c r="J191" s="126"/>
      <c r="K191" s="126"/>
      <c r="L191" s="123"/>
      <c r="M191" s="226"/>
      <c r="N191" s="227"/>
      <c r="O191" s="223"/>
      <c r="P191" s="223"/>
      <c r="Q191" s="223"/>
      <c r="R191" s="223"/>
      <c r="S191" s="223"/>
      <c r="T191" s="223"/>
      <c r="U191" s="223"/>
      <c r="V191" s="223"/>
      <c r="W191" s="223"/>
      <c r="X191" s="228"/>
      <c r="AK191" s="229" t="s">
        <v>75</v>
      </c>
      <c r="AL191" s="229" t="s">
        <v>6</v>
      </c>
      <c r="AM191" s="229" t="s">
        <v>6</v>
      </c>
      <c r="AN191" s="229" t="s">
        <v>40</v>
      </c>
      <c r="AO191" s="229" t="s">
        <v>67</v>
      </c>
      <c r="AP191" s="229" t="s">
        <v>68</v>
      </c>
    </row>
    <row r="192" spans="2:56" s="16" customFormat="1" ht="15.75" hidden="1" customHeight="1" x14ac:dyDescent="0.25">
      <c r="B192" s="230"/>
      <c r="C192" s="121"/>
      <c r="D192" s="121" t="s">
        <v>75</v>
      </c>
      <c r="E192" s="122"/>
      <c r="F192" s="123" t="s">
        <v>76</v>
      </c>
      <c r="G192" s="124"/>
      <c r="H192" s="125">
        <v>1</v>
      </c>
      <c r="I192" s="126"/>
      <c r="J192" s="126"/>
      <c r="K192" s="126"/>
      <c r="L192" s="123"/>
      <c r="M192" s="234"/>
      <c r="N192" s="235"/>
      <c r="O192" s="231"/>
      <c r="P192" s="231"/>
      <c r="Q192" s="231"/>
      <c r="R192" s="231"/>
      <c r="S192" s="231"/>
      <c r="T192" s="231"/>
      <c r="U192" s="231"/>
      <c r="V192" s="231"/>
      <c r="W192" s="231"/>
      <c r="X192" s="236"/>
      <c r="AK192" s="237" t="s">
        <v>75</v>
      </c>
      <c r="AL192" s="237" t="s">
        <v>6</v>
      </c>
      <c r="AM192" s="237" t="s">
        <v>73</v>
      </c>
      <c r="AN192" s="237" t="s">
        <v>40</v>
      </c>
      <c r="AO192" s="237" t="s">
        <v>66</v>
      </c>
      <c r="AP192" s="237" t="s">
        <v>68</v>
      </c>
    </row>
    <row r="193" spans="2:56" s="80" customFormat="1" ht="30.75" customHeight="1" x14ac:dyDescent="0.3">
      <c r="B193" s="200"/>
      <c r="C193" s="121"/>
      <c r="D193" s="241" t="s">
        <v>63</v>
      </c>
      <c r="E193" s="245" t="s">
        <v>653</v>
      </c>
      <c r="F193" s="245" t="s">
        <v>654</v>
      </c>
      <c r="G193" s="241"/>
      <c r="H193" s="241"/>
      <c r="I193" s="241"/>
      <c r="J193" s="241"/>
      <c r="K193" s="246">
        <f>$BB$193</f>
        <v>0</v>
      </c>
      <c r="L193" s="153"/>
      <c r="M193" s="244"/>
      <c r="N193" s="202"/>
      <c r="O193" s="201"/>
      <c r="P193" s="201"/>
      <c r="Q193" s="203">
        <f>SUM($Q$194:$Q$250)</f>
        <v>0</v>
      </c>
      <c r="R193" s="203">
        <f>SUM($R$194:$R$250)</f>
        <v>0</v>
      </c>
      <c r="S193" s="201"/>
      <c r="T193" s="204">
        <f>SUM($T$194:$T$250)</f>
        <v>0</v>
      </c>
      <c r="U193" s="201"/>
      <c r="V193" s="204">
        <f>SUM($V$194:$V$250)</f>
        <v>0</v>
      </c>
      <c r="W193" s="201"/>
      <c r="X193" s="205">
        <f>SUM($X$194:$X$250)</f>
        <v>0</v>
      </c>
      <c r="AI193" s="206" t="s">
        <v>66</v>
      </c>
      <c r="AK193" s="206" t="s">
        <v>63</v>
      </c>
      <c r="AL193" s="206" t="s">
        <v>66</v>
      </c>
      <c r="AP193" s="206" t="s">
        <v>68</v>
      </c>
      <c r="BB193" s="207">
        <f>SUM($BB$194:$BB$250)</f>
        <v>0</v>
      </c>
    </row>
    <row r="194" spans="2:56" s="16" customFormat="1" ht="15.75" customHeight="1" x14ac:dyDescent="0.25">
      <c r="B194" s="17"/>
      <c r="C194" s="121" t="s">
        <v>121</v>
      </c>
      <c r="D194" s="121" t="s">
        <v>70</v>
      </c>
      <c r="E194" s="122" t="s">
        <v>655</v>
      </c>
      <c r="F194" s="123" t="s">
        <v>656</v>
      </c>
      <c r="G194" s="124" t="s">
        <v>103</v>
      </c>
      <c r="H194" s="125">
        <v>74.284999999999997</v>
      </c>
      <c r="I194" s="126"/>
      <c r="J194" s="126"/>
      <c r="K194" s="126">
        <f>ROUND($P$194*$H$194,2)</f>
        <v>0</v>
      </c>
      <c r="L194" s="123" t="s">
        <v>72</v>
      </c>
      <c r="M194" s="65"/>
      <c r="N194" s="208"/>
      <c r="O194" s="209" t="s">
        <v>28</v>
      </c>
      <c r="P194" s="168">
        <f>$I$194+$J$194</f>
        <v>0</v>
      </c>
      <c r="Q194" s="168">
        <f>ROUND($I$194*$H$194,2)</f>
        <v>0</v>
      </c>
      <c r="R194" s="168">
        <f>ROUND($J$194*$H$194,2)</f>
        <v>0</v>
      </c>
      <c r="S194" s="143"/>
      <c r="T194" s="143"/>
      <c r="U194" s="210">
        <v>0</v>
      </c>
      <c r="V194" s="210">
        <f>$U$194*$H$194</f>
        <v>0</v>
      </c>
      <c r="W194" s="210">
        <v>0</v>
      </c>
      <c r="X194" s="211">
        <f>$W$194*$H$194</f>
        <v>0</v>
      </c>
      <c r="AI194" s="22" t="s">
        <v>73</v>
      </c>
      <c r="AK194" s="22" t="s">
        <v>70</v>
      </c>
      <c r="AL194" s="22" t="s">
        <v>6</v>
      </c>
      <c r="AP194" s="16" t="s">
        <v>68</v>
      </c>
      <c r="AV194" s="92">
        <f>IF($O$194="základní",$K$194,0)</f>
        <v>0</v>
      </c>
      <c r="AW194" s="92">
        <f>IF($O$194="snížená",$K$194,0)</f>
        <v>0</v>
      </c>
      <c r="AX194" s="92">
        <f>IF($O$194="zákl. přenesená",$K$194,0)</f>
        <v>0</v>
      </c>
      <c r="AY194" s="92">
        <f>IF($O$194="sníž. přenesená",$K$194,0)</f>
        <v>0</v>
      </c>
      <c r="AZ194" s="92">
        <f>IF($O$194="nulová",$K$194,0)</f>
        <v>0</v>
      </c>
      <c r="BA194" s="22" t="s">
        <v>66</v>
      </c>
      <c r="BB194" s="92">
        <f>ROUND($P$194*$H$194,2)</f>
        <v>0</v>
      </c>
      <c r="BC194" s="22" t="s">
        <v>73</v>
      </c>
      <c r="BD194" s="22" t="s">
        <v>657</v>
      </c>
    </row>
    <row r="195" spans="2:56" s="16" customFormat="1" ht="16.5" hidden="1" customHeight="1" x14ac:dyDescent="0.25">
      <c r="B195" s="17"/>
      <c r="C195" s="121"/>
      <c r="D195" s="121" t="s">
        <v>74</v>
      </c>
      <c r="E195" s="122"/>
      <c r="F195" s="123" t="s">
        <v>658</v>
      </c>
      <c r="G195" s="124"/>
      <c r="H195" s="125"/>
      <c r="I195" s="126"/>
      <c r="J195" s="126"/>
      <c r="K195" s="126"/>
      <c r="L195" s="123"/>
      <c r="M195" s="65"/>
      <c r="N195" s="95"/>
      <c r="O195" s="143"/>
      <c r="P195" s="143"/>
      <c r="Q195" s="143"/>
      <c r="R195" s="143"/>
      <c r="S195" s="143"/>
      <c r="T195" s="143"/>
      <c r="U195" s="143"/>
      <c r="V195" s="143"/>
      <c r="W195" s="143"/>
      <c r="X195" s="96"/>
      <c r="AK195" s="16" t="s">
        <v>74</v>
      </c>
      <c r="AL195" s="16" t="s">
        <v>6</v>
      </c>
    </row>
    <row r="196" spans="2:56" s="16" customFormat="1" ht="15.75" hidden="1" customHeight="1" x14ac:dyDescent="0.25">
      <c r="B196" s="214"/>
      <c r="C196" s="121"/>
      <c r="D196" s="121" t="s">
        <v>75</v>
      </c>
      <c r="E196" s="122"/>
      <c r="F196" s="123" t="s">
        <v>659</v>
      </c>
      <c r="G196" s="124"/>
      <c r="H196" s="125"/>
      <c r="I196" s="126"/>
      <c r="J196" s="126"/>
      <c r="K196" s="126"/>
      <c r="L196" s="123"/>
      <c r="M196" s="218"/>
      <c r="N196" s="219"/>
      <c r="O196" s="215"/>
      <c r="P196" s="215"/>
      <c r="Q196" s="215"/>
      <c r="R196" s="215"/>
      <c r="S196" s="215"/>
      <c r="T196" s="215"/>
      <c r="U196" s="215"/>
      <c r="V196" s="215"/>
      <c r="W196" s="215"/>
      <c r="X196" s="220"/>
      <c r="AK196" s="221" t="s">
        <v>75</v>
      </c>
      <c r="AL196" s="221" t="s">
        <v>6</v>
      </c>
      <c r="AM196" s="221" t="s">
        <v>66</v>
      </c>
      <c r="AN196" s="221" t="s">
        <v>40</v>
      </c>
      <c r="AO196" s="221" t="s">
        <v>67</v>
      </c>
      <c r="AP196" s="221" t="s">
        <v>68</v>
      </c>
    </row>
    <row r="197" spans="2:56" s="16" customFormat="1" ht="15.75" hidden="1" customHeight="1" x14ac:dyDescent="0.25">
      <c r="B197" s="222"/>
      <c r="C197" s="121"/>
      <c r="D197" s="121" t="s">
        <v>75</v>
      </c>
      <c r="E197" s="122"/>
      <c r="F197" s="123" t="s">
        <v>660</v>
      </c>
      <c r="G197" s="124"/>
      <c r="H197" s="125">
        <v>74.284999999999997</v>
      </c>
      <c r="I197" s="126"/>
      <c r="J197" s="126"/>
      <c r="K197" s="126"/>
      <c r="L197" s="123"/>
      <c r="M197" s="226"/>
      <c r="N197" s="227"/>
      <c r="O197" s="223"/>
      <c r="P197" s="223"/>
      <c r="Q197" s="223"/>
      <c r="R197" s="223"/>
      <c r="S197" s="223"/>
      <c r="T197" s="223"/>
      <c r="U197" s="223"/>
      <c r="V197" s="223"/>
      <c r="W197" s="223"/>
      <c r="X197" s="228"/>
      <c r="AK197" s="229" t="s">
        <v>75</v>
      </c>
      <c r="AL197" s="229" t="s">
        <v>6</v>
      </c>
      <c r="AM197" s="229" t="s">
        <v>6</v>
      </c>
      <c r="AN197" s="229" t="s">
        <v>40</v>
      </c>
      <c r="AO197" s="229" t="s">
        <v>67</v>
      </c>
      <c r="AP197" s="229" t="s">
        <v>68</v>
      </c>
    </row>
    <row r="198" spans="2:56" s="16" customFormat="1" ht="15.75" hidden="1" customHeight="1" x14ac:dyDescent="0.25">
      <c r="B198" s="230"/>
      <c r="C198" s="121"/>
      <c r="D198" s="121" t="s">
        <v>75</v>
      </c>
      <c r="E198" s="122"/>
      <c r="F198" s="123" t="s">
        <v>76</v>
      </c>
      <c r="G198" s="124"/>
      <c r="H198" s="125">
        <v>74.284999999999997</v>
      </c>
      <c r="I198" s="126"/>
      <c r="J198" s="126"/>
      <c r="K198" s="126"/>
      <c r="L198" s="123"/>
      <c r="M198" s="234"/>
      <c r="N198" s="235"/>
      <c r="O198" s="231"/>
      <c r="P198" s="231"/>
      <c r="Q198" s="231"/>
      <c r="R198" s="231"/>
      <c r="S198" s="231"/>
      <c r="T198" s="231"/>
      <c r="U198" s="231"/>
      <c r="V198" s="231"/>
      <c r="W198" s="231"/>
      <c r="X198" s="236"/>
      <c r="AK198" s="237" t="s">
        <v>75</v>
      </c>
      <c r="AL198" s="237" t="s">
        <v>6</v>
      </c>
      <c r="AM198" s="237" t="s">
        <v>73</v>
      </c>
      <c r="AN198" s="237" t="s">
        <v>40</v>
      </c>
      <c r="AO198" s="237" t="s">
        <v>66</v>
      </c>
      <c r="AP198" s="237" t="s">
        <v>68</v>
      </c>
    </row>
    <row r="199" spans="2:56" s="16" customFormat="1" ht="15.75" customHeight="1" x14ac:dyDescent="0.25">
      <c r="B199" s="17"/>
      <c r="C199" s="121" t="s">
        <v>227</v>
      </c>
      <c r="D199" s="121" t="s">
        <v>70</v>
      </c>
      <c r="E199" s="122" t="s">
        <v>655</v>
      </c>
      <c r="F199" s="123" t="s">
        <v>656</v>
      </c>
      <c r="G199" s="124" t="s">
        <v>103</v>
      </c>
      <c r="H199" s="125">
        <v>15.288</v>
      </c>
      <c r="I199" s="126"/>
      <c r="J199" s="126"/>
      <c r="K199" s="126">
        <f>ROUND($P$199*$H$199,2)</f>
        <v>0</v>
      </c>
      <c r="L199" s="123" t="s">
        <v>72</v>
      </c>
      <c r="M199" s="65"/>
      <c r="N199" s="208"/>
      <c r="O199" s="209" t="s">
        <v>28</v>
      </c>
      <c r="P199" s="168">
        <f>$I$199+$J$199</f>
        <v>0</v>
      </c>
      <c r="Q199" s="168">
        <f>ROUND($I$199*$H$199,2)</f>
        <v>0</v>
      </c>
      <c r="R199" s="168">
        <f>ROUND($J$199*$H$199,2)</f>
        <v>0</v>
      </c>
      <c r="S199" s="143"/>
      <c r="T199" s="143"/>
      <c r="U199" s="210">
        <v>0</v>
      </c>
      <c r="V199" s="210">
        <f>$U$199*$H$199</f>
        <v>0</v>
      </c>
      <c r="W199" s="210">
        <v>0</v>
      </c>
      <c r="X199" s="211">
        <f>$W$199*$H$199</f>
        <v>0</v>
      </c>
      <c r="AI199" s="22" t="s">
        <v>73</v>
      </c>
      <c r="AK199" s="22" t="s">
        <v>70</v>
      </c>
      <c r="AL199" s="22" t="s">
        <v>6</v>
      </c>
      <c r="AP199" s="16" t="s">
        <v>68</v>
      </c>
      <c r="AV199" s="92">
        <f>IF($O$199="základní",$K$199,0)</f>
        <v>0</v>
      </c>
      <c r="AW199" s="92">
        <f>IF($O$199="snížená",$K$199,0)</f>
        <v>0</v>
      </c>
      <c r="AX199" s="92">
        <f>IF($O$199="zákl. přenesená",$K$199,0)</f>
        <v>0</v>
      </c>
      <c r="AY199" s="92">
        <f>IF($O$199="sníž. přenesená",$K$199,0)</f>
        <v>0</v>
      </c>
      <c r="AZ199" s="92">
        <f>IF($O$199="nulová",$K$199,0)</f>
        <v>0</v>
      </c>
      <c r="BA199" s="22" t="s">
        <v>66</v>
      </c>
      <c r="BB199" s="92">
        <f>ROUND($P$199*$H$199,2)</f>
        <v>0</v>
      </c>
      <c r="BC199" s="22" t="s">
        <v>73</v>
      </c>
      <c r="BD199" s="22" t="s">
        <v>661</v>
      </c>
    </row>
    <row r="200" spans="2:56" s="16" customFormat="1" ht="16.5" hidden="1" customHeight="1" x14ac:dyDescent="0.25">
      <c r="B200" s="17"/>
      <c r="C200" s="121"/>
      <c r="D200" s="121" t="s">
        <v>74</v>
      </c>
      <c r="E200" s="122"/>
      <c r="F200" s="123" t="s">
        <v>658</v>
      </c>
      <c r="G200" s="124"/>
      <c r="H200" s="125"/>
      <c r="I200" s="126"/>
      <c r="J200" s="126"/>
      <c r="K200" s="126"/>
      <c r="L200" s="123"/>
      <c r="M200" s="65"/>
      <c r="N200" s="95"/>
      <c r="O200" s="143"/>
      <c r="P200" s="143"/>
      <c r="Q200" s="143"/>
      <c r="R200" s="143"/>
      <c r="S200" s="143"/>
      <c r="T200" s="143"/>
      <c r="U200" s="143"/>
      <c r="V200" s="143"/>
      <c r="W200" s="143"/>
      <c r="X200" s="96"/>
      <c r="AK200" s="16" t="s">
        <v>74</v>
      </c>
      <c r="AL200" s="16" t="s">
        <v>6</v>
      </c>
    </row>
    <row r="201" spans="2:56" s="16" customFormat="1" ht="15.75" hidden="1" customHeight="1" x14ac:dyDescent="0.25">
      <c r="B201" s="214"/>
      <c r="C201" s="121"/>
      <c r="D201" s="121" t="s">
        <v>75</v>
      </c>
      <c r="E201" s="122"/>
      <c r="F201" s="123" t="s">
        <v>662</v>
      </c>
      <c r="G201" s="124"/>
      <c r="H201" s="125"/>
      <c r="I201" s="126"/>
      <c r="J201" s="126"/>
      <c r="K201" s="126"/>
      <c r="L201" s="123"/>
      <c r="M201" s="218"/>
      <c r="N201" s="219"/>
      <c r="O201" s="215"/>
      <c r="P201" s="215"/>
      <c r="Q201" s="215"/>
      <c r="R201" s="215"/>
      <c r="S201" s="215"/>
      <c r="T201" s="215"/>
      <c r="U201" s="215"/>
      <c r="V201" s="215"/>
      <c r="W201" s="215"/>
      <c r="X201" s="220"/>
      <c r="AK201" s="221" t="s">
        <v>75</v>
      </c>
      <c r="AL201" s="221" t="s">
        <v>6</v>
      </c>
      <c r="AM201" s="221" t="s">
        <v>66</v>
      </c>
      <c r="AN201" s="221" t="s">
        <v>40</v>
      </c>
      <c r="AO201" s="221" t="s">
        <v>67</v>
      </c>
      <c r="AP201" s="221" t="s">
        <v>68</v>
      </c>
    </row>
    <row r="202" spans="2:56" s="16" customFormat="1" ht="15.75" hidden="1" customHeight="1" x14ac:dyDescent="0.25">
      <c r="B202" s="222"/>
      <c r="C202" s="121"/>
      <c r="D202" s="121" t="s">
        <v>75</v>
      </c>
      <c r="E202" s="122"/>
      <c r="F202" s="123" t="s">
        <v>663</v>
      </c>
      <c r="G202" s="124"/>
      <c r="H202" s="125">
        <v>15.288</v>
      </c>
      <c r="I202" s="126"/>
      <c r="J202" s="126"/>
      <c r="K202" s="126"/>
      <c r="L202" s="123"/>
      <c r="M202" s="226"/>
      <c r="N202" s="227"/>
      <c r="O202" s="223"/>
      <c r="P202" s="223"/>
      <c r="Q202" s="223"/>
      <c r="R202" s="223"/>
      <c r="S202" s="223"/>
      <c r="T202" s="223"/>
      <c r="U202" s="223"/>
      <c r="V202" s="223"/>
      <c r="W202" s="223"/>
      <c r="X202" s="228"/>
      <c r="AK202" s="229" t="s">
        <v>75</v>
      </c>
      <c r="AL202" s="229" t="s">
        <v>6</v>
      </c>
      <c r="AM202" s="229" t="s">
        <v>6</v>
      </c>
      <c r="AN202" s="229" t="s">
        <v>40</v>
      </c>
      <c r="AO202" s="229" t="s">
        <v>67</v>
      </c>
      <c r="AP202" s="229" t="s">
        <v>68</v>
      </c>
    </row>
    <row r="203" spans="2:56" s="16" customFormat="1" ht="15.75" hidden="1" customHeight="1" x14ac:dyDescent="0.25">
      <c r="B203" s="230"/>
      <c r="C203" s="121"/>
      <c r="D203" s="121" t="s">
        <v>75</v>
      </c>
      <c r="E203" s="122"/>
      <c r="F203" s="123" t="s">
        <v>76</v>
      </c>
      <c r="G203" s="124"/>
      <c r="H203" s="125">
        <v>15.288</v>
      </c>
      <c r="I203" s="126"/>
      <c r="J203" s="126"/>
      <c r="K203" s="126"/>
      <c r="L203" s="123"/>
      <c r="M203" s="234"/>
      <c r="N203" s="235"/>
      <c r="O203" s="231"/>
      <c r="P203" s="231"/>
      <c r="Q203" s="231"/>
      <c r="R203" s="231"/>
      <c r="S203" s="231"/>
      <c r="T203" s="231"/>
      <c r="U203" s="231"/>
      <c r="V203" s="231"/>
      <c r="W203" s="231"/>
      <c r="X203" s="236"/>
      <c r="AK203" s="237" t="s">
        <v>75</v>
      </c>
      <c r="AL203" s="237" t="s">
        <v>6</v>
      </c>
      <c r="AM203" s="237" t="s">
        <v>73</v>
      </c>
      <c r="AN203" s="237" t="s">
        <v>40</v>
      </c>
      <c r="AO203" s="237" t="s">
        <v>66</v>
      </c>
      <c r="AP203" s="237" t="s">
        <v>68</v>
      </c>
    </row>
    <row r="204" spans="2:56" s="16" customFormat="1" ht="15.75" customHeight="1" x14ac:dyDescent="0.25">
      <c r="B204" s="17"/>
      <c r="C204" s="121" t="s">
        <v>233</v>
      </c>
      <c r="D204" s="121" t="s">
        <v>70</v>
      </c>
      <c r="E204" s="122" t="s">
        <v>664</v>
      </c>
      <c r="F204" s="123" t="s">
        <v>665</v>
      </c>
      <c r="G204" s="124" t="s">
        <v>103</v>
      </c>
      <c r="H204" s="125">
        <v>668.56500000000005</v>
      </c>
      <c r="I204" s="126"/>
      <c r="J204" s="126"/>
      <c r="K204" s="126">
        <f>ROUND($P$204*$H$204,2)</f>
        <v>0</v>
      </c>
      <c r="L204" s="123" t="s">
        <v>72</v>
      </c>
      <c r="M204" s="65"/>
      <c r="N204" s="208"/>
      <c r="O204" s="209" t="s">
        <v>28</v>
      </c>
      <c r="P204" s="168">
        <f>$I$204+$J$204</f>
        <v>0</v>
      </c>
      <c r="Q204" s="168">
        <f>ROUND($I$204*$H$204,2)</f>
        <v>0</v>
      </c>
      <c r="R204" s="168">
        <f>ROUND($J$204*$H$204,2)</f>
        <v>0</v>
      </c>
      <c r="S204" s="143"/>
      <c r="T204" s="143"/>
      <c r="U204" s="210">
        <v>0</v>
      </c>
      <c r="V204" s="210">
        <f>$U$204*$H$204</f>
        <v>0</v>
      </c>
      <c r="W204" s="210">
        <v>0</v>
      </c>
      <c r="X204" s="211">
        <f>$W$204*$H$204</f>
        <v>0</v>
      </c>
      <c r="AI204" s="22" t="s">
        <v>73</v>
      </c>
      <c r="AK204" s="22" t="s">
        <v>70</v>
      </c>
      <c r="AL204" s="22" t="s">
        <v>6</v>
      </c>
      <c r="AP204" s="16" t="s">
        <v>68</v>
      </c>
      <c r="AV204" s="92">
        <f>IF($O$204="základní",$K$204,0)</f>
        <v>0</v>
      </c>
      <c r="AW204" s="92">
        <f>IF($O$204="snížená",$K$204,0)</f>
        <v>0</v>
      </c>
      <c r="AX204" s="92">
        <f>IF($O$204="zákl. přenesená",$K$204,0)</f>
        <v>0</v>
      </c>
      <c r="AY204" s="92">
        <f>IF($O$204="sníž. přenesená",$K$204,0)</f>
        <v>0</v>
      </c>
      <c r="AZ204" s="92">
        <f>IF($O$204="nulová",$K$204,0)</f>
        <v>0</v>
      </c>
      <c r="BA204" s="22" t="s">
        <v>66</v>
      </c>
      <c r="BB204" s="92">
        <f>ROUND($P$204*$H$204,2)</f>
        <v>0</v>
      </c>
      <c r="BC204" s="22" t="s">
        <v>73</v>
      </c>
      <c r="BD204" s="22" t="s">
        <v>666</v>
      </c>
    </row>
    <row r="205" spans="2:56" s="16" customFormat="1" ht="27" hidden="1" customHeight="1" x14ac:dyDescent="0.25">
      <c r="B205" s="17"/>
      <c r="C205" s="121"/>
      <c r="D205" s="121" t="s">
        <v>74</v>
      </c>
      <c r="E205" s="122"/>
      <c r="F205" s="123" t="s">
        <v>667</v>
      </c>
      <c r="G205" s="124"/>
      <c r="H205" s="125"/>
      <c r="I205" s="126"/>
      <c r="J205" s="126"/>
      <c r="K205" s="126"/>
      <c r="L205" s="123"/>
      <c r="M205" s="65"/>
      <c r="N205" s="95"/>
      <c r="O205" s="143"/>
      <c r="P205" s="143"/>
      <c r="Q205" s="143"/>
      <c r="R205" s="143"/>
      <c r="S205" s="143"/>
      <c r="T205" s="143"/>
      <c r="U205" s="143"/>
      <c r="V205" s="143"/>
      <c r="W205" s="143"/>
      <c r="X205" s="96"/>
      <c r="AK205" s="16" t="s">
        <v>74</v>
      </c>
      <c r="AL205" s="16" t="s">
        <v>6</v>
      </c>
    </row>
    <row r="206" spans="2:56" s="16" customFormat="1" ht="15.75" hidden="1" customHeight="1" x14ac:dyDescent="0.25">
      <c r="B206" s="214"/>
      <c r="C206" s="121"/>
      <c r="D206" s="121" t="s">
        <v>75</v>
      </c>
      <c r="E206" s="122"/>
      <c r="F206" s="123" t="s">
        <v>668</v>
      </c>
      <c r="G206" s="124"/>
      <c r="H206" s="125"/>
      <c r="I206" s="126"/>
      <c r="J206" s="126"/>
      <c r="K206" s="126"/>
      <c r="L206" s="123"/>
      <c r="M206" s="218"/>
      <c r="N206" s="219"/>
      <c r="O206" s="215"/>
      <c r="P206" s="215"/>
      <c r="Q206" s="215"/>
      <c r="R206" s="215"/>
      <c r="S206" s="215"/>
      <c r="T206" s="215"/>
      <c r="U206" s="215"/>
      <c r="V206" s="215"/>
      <c r="W206" s="215"/>
      <c r="X206" s="220"/>
      <c r="AK206" s="221" t="s">
        <v>75</v>
      </c>
      <c r="AL206" s="221" t="s">
        <v>6</v>
      </c>
      <c r="AM206" s="221" t="s">
        <v>66</v>
      </c>
      <c r="AN206" s="221" t="s">
        <v>40</v>
      </c>
      <c r="AO206" s="221" t="s">
        <v>67</v>
      </c>
      <c r="AP206" s="221" t="s">
        <v>68</v>
      </c>
    </row>
    <row r="207" spans="2:56" s="16" customFormat="1" ht="15.75" hidden="1" customHeight="1" x14ac:dyDescent="0.25">
      <c r="B207" s="222"/>
      <c r="C207" s="121"/>
      <c r="D207" s="121" t="s">
        <v>75</v>
      </c>
      <c r="E207" s="122"/>
      <c r="F207" s="123" t="s">
        <v>669</v>
      </c>
      <c r="G207" s="124"/>
      <c r="H207" s="125">
        <v>668.56500000000005</v>
      </c>
      <c r="I207" s="126"/>
      <c r="J207" s="126"/>
      <c r="K207" s="126"/>
      <c r="L207" s="123"/>
      <c r="M207" s="226"/>
      <c r="N207" s="227"/>
      <c r="O207" s="223"/>
      <c r="P207" s="223"/>
      <c r="Q207" s="223"/>
      <c r="R207" s="223"/>
      <c r="S207" s="223"/>
      <c r="T207" s="223"/>
      <c r="U207" s="223"/>
      <c r="V207" s="223"/>
      <c r="W207" s="223"/>
      <c r="X207" s="228"/>
      <c r="AK207" s="229" t="s">
        <v>75</v>
      </c>
      <c r="AL207" s="229" t="s">
        <v>6</v>
      </c>
      <c r="AM207" s="229" t="s">
        <v>6</v>
      </c>
      <c r="AN207" s="229" t="s">
        <v>40</v>
      </c>
      <c r="AO207" s="229" t="s">
        <v>67</v>
      </c>
      <c r="AP207" s="229" t="s">
        <v>68</v>
      </c>
    </row>
    <row r="208" spans="2:56" s="16" customFormat="1" ht="15.75" hidden="1" customHeight="1" x14ac:dyDescent="0.25">
      <c r="B208" s="230"/>
      <c r="C208" s="121"/>
      <c r="D208" s="121" t="s">
        <v>75</v>
      </c>
      <c r="E208" s="122"/>
      <c r="F208" s="123" t="s">
        <v>76</v>
      </c>
      <c r="G208" s="124"/>
      <c r="H208" s="125">
        <v>668.56500000000005</v>
      </c>
      <c r="I208" s="126"/>
      <c r="J208" s="126"/>
      <c r="K208" s="126"/>
      <c r="L208" s="123"/>
      <c r="M208" s="234"/>
      <c r="N208" s="235"/>
      <c r="O208" s="231"/>
      <c r="P208" s="231"/>
      <c r="Q208" s="231"/>
      <c r="R208" s="231"/>
      <c r="S208" s="231"/>
      <c r="T208" s="231"/>
      <c r="U208" s="231"/>
      <c r="V208" s="231"/>
      <c r="W208" s="231"/>
      <c r="X208" s="236"/>
      <c r="AK208" s="237" t="s">
        <v>75</v>
      </c>
      <c r="AL208" s="237" t="s">
        <v>6</v>
      </c>
      <c r="AM208" s="237" t="s">
        <v>73</v>
      </c>
      <c r="AN208" s="237" t="s">
        <v>40</v>
      </c>
      <c r="AO208" s="237" t="s">
        <v>66</v>
      </c>
      <c r="AP208" s="237" t="s">
        <v>68</v>
      </c>
    </row>
    <row r="209" spans="2:56" s="16" customFormat="1" ht="15.75" customHeight="1" x14ac:dyDescent="0.25">
      <c r="B209" s="17"/>
      <c r="C209" s="121" t="s">
        <v>235</v>
      </c>
      <c r="D209" s="121" t="s">
        <v>70</v>
      </c>
      <c r="E209" s="122" t="s">
        <v>664</v>
      </c>
      <c r="F209" s="123" t="s">
        <v>665</v>
      </c>
      <c r="G209" s="124" t="s">
        <v>103</v>
      </c>
      <c r="H209" s="125">
        <v>137.59200000000001</v>
      </c>
      <c r="I209" s="126"/>
      <c r="J209" s="126"/>
      <c r="K209" s="126">
        <f>ROUND($P$209*$H$209,2)</f>
        <v>0</v>
      </c>
      <c r="L209" s="123" t="s">
        <v>72</v>
      </c>
      <c r="M209" s="65"/>
      <c r="N209" s="208"/>
      <c r="O209" s="209" t="s">
        <v>28</v>
      </c>
      <c r="P209" s="168">
        <f>$I$209+$J$209</f>
        <v>0</v>
      </c>
      <c r="Q209" s="168">
        <f>ROUND($I$209*$H$209,2)</f>
        <v>0</v>
      </c>
      <c r="R209" s="168">
        <f>ROUND($J$209*$H$209,2)</f>
        <v>0</v>
      </c>
      <c r="S209" s="143"/>
      <c r="T209" s="143"/>
      <c r="U209" s="210">
        <v>0</v>
      </c>
      <c r="V209" s="210">
        <f>$U$209*$H$209</f>
        <v>0</v>
      </c>
      <c r="W209" s="210">
        <v>0</v>
      </c>
      <c r="X209" s="211">
        <f>$W$209*$H$209</f>
        <v>0</v>
      </c>
      <c r="AI209" s="22" t="s">
        <v>73</v>
      </c>
      <c r="AK209" s="22" t="s">
        <v>70</v>
      </c>
      <c r="AL209" s="22" t="s">
        <v>6</v>
      </c>
      <c r="AP209" s="16" t="s">
        <v>68</v>
      </c>
      <c r="AV209" s="92">
        <f>IF($O$209="základní",$K$209,0)</f>
        <v>0</v>
      </c>
      <c r="AW209" s="92">
        <f>IF($O$209="snížená",$K$209,0)</f>
        <v>0</v>
      </c>
      <c r="AX209" s="92">
        <f>IF($O$209="zákl. přenesená",$K$209,0)</f>
        <v>0</v>
      </c>
      <c r="AY209" s="92">
        <f>IF($O$209="sníž. přenesená",$K$209,0)</f>
        <v>0</v>
      </c>
      <c r="AZ209" s="92">
        <f>IF($O$209="nulová",$K$209,0)</f>
        <v>0</v>
      </c>
      <c r="BA209" s="22" t="s">
        <v>66</v>
      </c>
      <c r="BB209" s="92">
        <f>ROUND($P$209*$H$209,2)</f>
        <v>0</v>
      </c>
      <c r="BC209" s="22" t="s">
        <v>73</v>
      </c>
      <c r="BD209" s="22" t="s">
        <v>670</v>
      </c>
    </row>
    <row r="210" spans="2:56" s="16" customFormat="1" ht="27" hidden="1" customHeight="1" x14ac:dyDescent="0.25">
      <c r="B210" s="17"/>
      <c r="C210" s="121"/>
      <c r="D210" s="121" t="s">
        <v>74</v>
      </c>
      <c r="E210" s="122"/>
      <c r="F210" s="123" t="s">
        <v>667</v>
      </c>
      <c r="G210" s="124"/>
      <c r="H210" s="125"/>
      <c r="I210" s="126"/>
      <c r="J210" s="126"/>
      <c r="K210" s="126"/>
      <c r="L210" s="123"/>
      <c r="M210" s="65"/>
      <c r="N210" s="95"/>
      <c r="O210" s="143"/>
      <c r="P210" s="143"/>
      <c r="Q210" s="143"/>
      <c r="R210" s="143"/>
      <c r="S210" s="143"/>
      <c r="T210" s="143"/>
      <c r="U210" s="143"/>
      <c r="V210" s="143"/>
      <c r="W210" s="143"/>
      <c r="X210" s="96"/>
      <c r="AK210" s="16" t="s">
        <v>74</v>
      </c>
      <c r="AL210" s="16" t="s">
        <v>6</v>
      </c>
    </row>
    <row r="211" spans="2:56" s="16" customFormat="1" ht="15.75" hidden="1" customHeight="1" x14ac:dyDescent="0.25">
      <c r="B211" s="214"/>
      <c r="C211" s="121"/>
      <c r="D211" s="121" t="s">
        <v>75</v>
      </c>
      <c r="E211" s="122"/>
      <c r="F211" s="123" t="s">
        <v>671</v>
      </c>
      <c r="G211" s="124"/>
      <c r="H211" s="125"/>
      <c r="I211" s="126"/>
      <c r="J211" s="126"/>
      <c r="K211" s="126"/>
      <c r="L211" s="123"/>
      <c r="M211" s="218"/>
      <c r="N211" s="219"/>
      <c r="O211" s="215"/>
      <c r="P211" s="215"/>
      <c r="Q211" s="215"/>
      <c r="R211" s="215"/>
      <c r="S211" s="215"/>
      <c r="T211" s="215"/>
      <c r="U211" s="215"/>
      <c r="V211" s="215"/>
      <c r="W211" s="215"/>
      <c r="X211" s="220"/>
      <c r="AK211" s="221" t="s">
        <v>75</v>
      </c>
      <c r="AL211" s="221" t="s">
        <v>6</v>
      </c>
      <c r="AM211" s="221" t="s">
        <v>66</v>
      </c>
      <c r="AN211" s="221" t="s">
        <v>40</v>
      </c>
      <c r="AO211" s="221" t="s">
        <v>67</v>
      </c>
      <c r="AP211" s="221" t="s">
        <v>68</v>
      </c>
    </row>
    <row r="212" spans="2:56" s="16" customFormat="1" ht="15.75" hidden="1" customHeight="1" x14ac:dyDescent="0.25">
      <c r="B212" s="222"/>
      <c r="C212" s="121"/>
      <c r="D212" s="121" t="s">
        <v>75</v>
      </c>
      <c r="E212" s="122"/>
      <c r="F212" s="123" t="s">
        <v>672</v>
      </c>
      <c r="G212" s="124"/>
      <c r="H212" s="125">
        <v>137.59200000000001</v>
      </c>
      <c r="I212" s="126"/>
      <c r="J212" s="126"/>
      <c r="K212" s="126"/>
      <c r="L212" s="123"/>
      <c r="M212" s="226"/>
      <c r="N212" s="227"/>
      <c r="O212" s="223"/>
      <c r="P212" s="223"/>
      <c r="Q212" s="223"/>
      <c r="R212" s="223"/>
      <c r="S212" s="223"/>
      <c r="T212" s="223"/>
      <c r="U212" s="223"/>
      <c r="V212" s="223"/>
      <c r="W212" s="223"/>
      <c r="X212" s="228"/>
      <c r="AK212" s="229" t="s">
        <v>75</v>
      </c>
      <c r="AL212" s="229" t="s">
        <v>6</v>
      </c>
      <c r="AM212" s="229" t="s">
        <v>6</v>
      </c>
      <c r="AN212" s="229" t="s">
        <v>40</v>
      </c>
      <c r="AO212" s="229" t="s">
        <v>67</v>
      </c>
      <c r="AP212" s="229" t="s">
        <v>68</v>
      </c>
    </row>
    <row r="213" spans="2:56" s="16" customFormat="1" ht="15.75" hidden="1" customHeight="1" x14ac:dyDescent="0.25">
      <c r="B213" s="230"/>
      <c r="C213" s="121"/>
      <c r="D213" s="121" t="s">
        <v>75</v>
      </c>
      <c r="E213" s="122"/>
      <c r="F213" s="123" t="s">
        <v>76</v>
      </c>
      <c r="G213" s="124"/>
      <c r="H213" s="125">
        <v>137.59200000000001</v>
      </c>
      <c r="I213" s="126"/>
      <c r="J213" s="126"/>
      <c r="K213" s="126"/>
      <c r="L213" s="123"/>
      <c r="M213" s="234"/>
      <c r="N213" s="235"/>
      <c r="O213" s="231"/>
      <c r="P213" s="231"/>
      <c r="Q213" s="231"/>
      <c r="R213" s="231"/>
      <c r="S213" s="231"/>
      <c r="T213" s="231"/>
      <c r="U213" s="231"/>
      <c r="V213" s="231"/>
      <c r="W213" s="231"/>
      <c r="X213" s="236"/>
      <c r="AK213" s="237" t="s">
        <v>75</v>
      </c>
      <c r="AL213" s="237" t="s">
        <v>6</v>
      </c>
      <c r="AM213" s="237" t="s">
        <v>73</v>
      </c>
      <c r="AN213" s="237" t="s">
        <v>40</v>
      </c>
      <c r="AO213" s="237" t="s">
        <v>66</v>
      </c>
      <c r="AP213" s="237" t="s">
        <v>68</v>
      </c>
    </row>
    <row r="214" spans="2:56" s="16" customFormat="1" ht="15.75" customHeight="1" x14ac:dyDescent="0.25">
      <c r="B214" s="17"/>
      <c r="C214" s="121" t="s">
        <v>238</v>
      </c>
      <c r="D214" s="121" t="s">
        <v>70</v>
      </c>
      <c r="E214" s="122" t="s">
        <v>673</v>
      </c>
      <c r="F214" s="123" t="s">
        <v>674</v>
      </c>
      <c r="G214" s="124" t="s">
        <v>103</v>
      </c>
      <c r="H214" s="125">
        <v>28.475999999999999</v>
      </c>
      <c r="I214" s="126"/>
      <c r="J214" s="126"/>
      <c r="K214" s="126">
        <f>ROUND($P$214*$H$214,2)</f>
        <v>0</v>
      </c>
      <c r="L214" s="123" t="s">
        <v>72</v>
      </c>
      <c r="M214" s="65"/>
      <c r="N214" s="208"/>
      <c r="O214" s="209" t="s">
        <v>28</v>
      </c>
      <c r="P214" s="168">
        <f>$I$214+$J$214</f>
        <v>0</v>
      </c>
      <c r="Q214" s="168">
        <f>ROUND($I$214*$H$214,2)</f>
        <v>0</v>
      </c>
      <c r="R214" s="168">
        <f>ROUND($J$214*$H$214,2)</f>
        <v>0</v>
      </c>
      <c r="S214" s="143"/>
      <c r="T214" s="143"/>
      <c r="U214" s="210">
        <v>0</v>
      </c>
      <c r="V214" s="210">
        <f>$U$214*$H$214</f>
        <v>0</v>
      </c>
      <c r="W214" s="210">
        <v>0</v>
      </c>
      <c r="X214" s="211">
        <f>$W$214*$H$214</f>
        <v>0</v>
      </c>
      <c r="AI214" s="22" t="s">
        <v>73</v>
      </c>
      <c r="AK214" s="22" t="s">
        <v>70</v>
      </c>
      <c r="AL214" s="22" t="s">
        <v>6</v>
      </c>
      <c r="AP214" s="16" t="s">
        <v>68</v>
      </c>
      <c r="AV214" s="92">
        <f>IF($O$214="základní",$K$214,0)</f>
        <v>0</v>
      </c>
      <c r="AW214" s="92">
        <f>IF($O$214="snížená",$K$214,0)</f>
        <v>0</v>
      </c>
      <c r="AX214" s="92">
        <f>IF($O$214="zákl. přenesená",$K$214,0)</f>
        <v>0</v>
      </c>
      <c r="AY214" s="92">
        <f>IF($O$214="sníž. přenesená",$K$214,0)</f>
        <v>0</v>
      </c>
      <c r="AZ214" s="92">
        <f>IF($O$214="nulová",$K$214,0)</f>
        <v>0</v>
      </c>
      <c r="BA214" s="22" t="s">
        <v>66</v>
      </c>
      <c r="BB214" s="92">
        <f>ROUND($P$214*$H$214,2)</f>
        <v>0</v>
      </c>
      <c r="BC214" s="22" t="s">
        <v>73</v>
      </c>
      <c r="BD214" s="22" t="s">
        <v>675</v>
      </c>
    </row>
    <row r="215" spans="2:56" s="16" customFormat="1" ht="16.5" hidden="1" customHeight="1" x14ac:dyDescent="0.25">
      <c r="B215" s="17"/>
      <c r="C215" s="121"/>
      <c r="D215" s="121" t="s">
        <v>74</v>
      </c>
      <c r="E215" s="122"/>
      <c r="F215" s="123" t="s">
        <v>676</v>
      </c>
      <c r="G215" s="124"/>
      <c r="H215" s="125"/>
      <c r="I215" s="126"/>
      <c r="J215" s="126"/>
      <c r="K215" s="126"/>
      <c r="L215" s="123"/>
      <c r="M215" s="65"/>
      <c r="N215" s="95"/>
      <c r="O215" s="143"/>
      <c r="P215" s="143"/>
      <c r="Q215" s="143"/>
      <c r="R215" s="143"/>
      <c r="S215" s="143"/>
      <c r="T215" s="143"/>
      <c r="U215" s="143"/>
      <c r="V215" s="143"/>
      <c r="W215" s="143"/>
      <c r="X215" s="96"/>
      <c r="AK215" s="16" t="s">
        <v>74</v>
      </c>
      <c r="AL215" s="16" t="s">
        <v>6</v>
      </c>
    </row>
    <row r="216" spans="2:56" s="16" customFormat="1" ht="15.75" hidden="1" customHeight="1" x14ac:dyDescent="0.25">
      <c r="B216" s="214"/>
      <c r="C216" s="121"/>
      <c r="D216" s="121" t="s">
        <v>75</v>
      </c>
      <c r="E216" s="122"/>
      <c r="F216" s="123" t="s">
        <v>677</v>
      </c>
      <c r="G216" s="124"/>
      <c r="H216" s="125"/>
      <c r="I216" s="126"/>
      <c r="J216" s="126"/>
      <c r="K216" s="126"/>
      <c r="L216" s="123"/>
      <c r="M216" s="218"/>
      <c r="N216" s="219"/>
      <c r="O216" s="215"/>
      <c r="P216" s="215"/>
      <c r="Q216" s="215"/>
      <c r="R216" s="215"/>
      <c r="S216" s="215"/>
      <c r="T216" s="215"/>
      <c r="U216" s="215"/>
      <c r="V216" s="215"/>
      <c r="W216" s="215"/>
      <c r="X216" s="220"/>
      <c r="AK216" s="221" t="s">
        <v>75</v>
      </c>
      <c r="AL216" s="221" t="s">
        <v>6</v>
      </c>
      <c r="AM216" s="221" t="s">
        <v>66</v>
      </c>
      <c r="AN216" s="221" t="s">
        <v>40</v>
      </c>
      <c r="AO216" s="221" t="s">
        <v>67</v>
      </c>
      <c r="AP216" s="221" t="s">
        <v>68</v>
      </c>
    </row>
    <row r="217" spans="2:56" s="16" customFormat="1" ht="15.75" hidden="1" customHeight="1" x14ac:dyDescent="0.25">
      <c r="B217" s="222"/>
      <c r="C217" s="121"/>
      <c r="D217" s="121" t="s">
        <v>75</v>
      </c>
      <c r="E217" s="122"/>
      <c r="F217" s="123" t="s">
        <v>678</v>
      </c>
      <c r="G217" s="124"/>
      <c r="H217" s="125">
        <v>28.475999999999999</v>
      </c>
      <c r="I217" s="126"/>
      <c r="J217" s="126"/>
      <c r="K217" s="126"/>
      <c r="L217" s="123"/>
      <c r="M217" s="226"/>
      <c r="N217" s="227"/>
      <c r="O217" s="223"/>
      <c r="P217" s="223"/>
      <c r="Q217" s="223"/>
      <c r="R217" s="223"/>
      <c r="S217" s="223"/>
      <c r="T217" s="223"/>
      <c r="U217" s="223"/>
      <c r="V217" s="223"/>
      <c r="W217" s="223"/>
      <c r="X217" s="228"/>
      <c r="AK217" s="229" t="s">
        <v>75</v>
      </c>
      <c r="AL217" s="229" t="s">
        <v>6</v>
      </c>
      <c r="AM217" s="229" t="s">
        <v>6</v>
      </c>
      <c r="AN217" s="229" t="s">
        <v>40</v>
      </c>
      <c r="AO217" s="229" t="s">
        <v>67</v>
      </c>
      <c r="AP217" s="229" t="s">
        <v>68</v>
      </c>
    </row>
    <row r="218" spans="2:56" s="16" customFormat="1" ht="15.75" hidden="1" customHeight="1" x14ac:dyDescent="0.25">
      <c r="B218" s="230"/>
      <c r="C218" s="121"/>
      <c r="D218" s="121" t="s">
        <v>75</v>
      </c>
      <c r="E218" s="122"/>
      <c r="F218" s="123" t="s">
        <v>76</v>
      </c>
      <c r="G218" s="124"/>
      <c r="H218" s="125">
        <v>28.475999999999999</v>
      </c>
      <c r="I218" s="126"/>
      <c r="J218" s="126"/>
      <c r="K218" s="126"/>
      <c r="L218" s="123"/>
      <c r="M218" s="234"/>
      <c r="N218" s="235"/>
      <c r="O218" s="231"/>
      <c r="P218" s="231"/>
      <c r="Q218" s="231"/>
      <c r="R218" s="231"/>
      <c r="S218" s="231"/>
      <c r="T218" s="231"/>
      <c r="U218" s="231"/>
      <c r="V218" s="231"/>
      <c r="W218" s="231"/>
      <c r="X218" s="236"/>
      <c r="AK218" s="237" t="s">
        <v>75</v>
      </c>
      <c r="AL218" s="237" t="s">
        <v>6</v>
      </c>
      <c r="AM218" s="237" t="s">
        <v>73</v>
      </c>
      <c r="AN218" s="237" t="s">
        <v>40</v>
      </c>
      <c r="AO218" s="237" t="s">
        <v>66</v>
      </c>
      <c r="AP218" s="237" t="s">
        <v>68</v>
      </c>
    </row>
    <row r="219" spans="2:56" s="16" customFormat="1" ht="15.75" customHeight="1" x14ac:dyDescent="0.25">
      <c r="B219" s="17"/>
      <c r="C219" s="121" t="s">
        <v>245</v>
      </c>
      <c r="D219" s="121" t="s">
        <v>70</v>
      </c>
      <c r="E219" s="122" t="s">
        <v>679</v>
      </c>
      <c r="F219" s="123" t="s">
        <v>680</v>
      </c>
      <c r="G219" s="124" t="s">
        <v>103</v>
      </c>
      <c r="H219" s="125">
        <v>256.28399999999999</v>
      </c>
      <c r="I219" s="126"/>
      <c r="J219" s="126"/>
      <c r="K219" s="126">
        <f>ROUND($P$219*$H$219,2)</f>
        <v>0</v>
      </c>
      <c r="L219" s="123" t="s">
        <v>72</v>
      </c>
      <c r="M219" s="65"/>
      <c r="N219" s="208"/>
      <c r="O219" s="209" t="s">
        <v>28</v>
      </c>
      <c r="P219" s="168">
        <f>$I$219+$J$219</f>
        <v>0</v>
      </c>
      <c r="Q219" s="168">
        <f>ROUND($I$219*$H$219,2)</f>
        <v>0</v>
      </c>
      <c r="R219" s="168">
        <f>ROUND($J$219*$H$219,2)</f>
        <v>0</v>
      </c>
      <c r="S219" s="143"/>
      <c r="T219" s="143"/>
      <c r="U219" s="210">
        <v>0</v>
      </c>
      <c r="V219" s="210">
        <f>$U$219*$H$219</f>
        <v>0</v>
      </c>
      <c r="W219" s="210">
        <v>0</v>
      </c>
      <c r="X219" s="211">
        <f>$W$219*$H$219</f>
        <v>0</v>
      </c>
      <c r="AI219" s="22" t="s">
        <v>73</v>
      </c>
      <c r="AK219" s="22" t="s">
        <v>70</v>
      </c>
      <c r="AL219" s="22" t="s">
        <v>6</v>
      </c>
      <c r="AP219" s="16" t="s">
        <v>68</v>
      </c>
      <c r="AV219" s="92">
        <f>IF($O$219="základní",$K$219,0)</f>
        <v>0</v>
      </c>
      <c r="AW219" s="92">
        <f>IF($O$219="snížená",$K$219,0)</f>
        <v>0</v>
      </c>
      <c r="AX219" s="92">
        <f>IF($O$219="zákl. přenesená",$K$219,0)</f>
        <v>0</v>
      </c>
      <c r="AY219" s="92">
        <f>IF($O$219="sníž. přenesená",$K$219,0)</f>
        <v>0</v>
      </c>
      <c r="AZ219" s="92">
        <f>IF($O$219="nulová",$K$219,0)</f>
        <v>0</v>
      </c>
      <c r="BA219" s="22" t="s">
        <v>66</v>
      </c>
      <c r="BB219" s="92">
        <f>ROUND($P$219*$H$219,2)</f>
        <v>0</v>
      </c>
      <c r="BC219" s="22" t="s">
        <v>73</v>
      </c>
      <c r="BD219" s="22" t="s">
        <v>681</v>
      </c>
    </row>
    <row r="220" spans="2:56" s="16" customFormat="1" ht="27" hidden="1" customHeight="1" x14ac:dyDescent="0.25">
      <c r="B220" s="17"/>
      <c r="C220" s="121"/>
      <c r="D220" s="121" t="s">
        <v>74</v>
      </c>
      <c r="E220" s="122"/>
      <c r="F220" s="123" t="s">
        <v>682</v>
      </c>
      <c r="G220" s="124"/>
      <c r="H220" s="125"/>
      <c r="I220" s="126"/>
      <c r="J220" s="126"/>
      <c r="K220" s="126"/>
      <c r="L220" s="123"/>
      <c r="M220" s="65"/>
      <c r="N220" s="95"/>
      <c r="O220" s="143"/>
      <c r="P220" s="143"/>
      <c r="Q220" s="143"/>
      <c r="R220" s="143"/>
      <c r="S220" s="143"/>
      <c r="T220" s="143"/>
      <c r="U220" s="143"/>
      <c r="V220" s="143"/>
      <c r="W220" s="143"/>
      <c r="X220" s="96"/>
      <c r="AK220" s="16" t="s">
        <v>74</v>
      </c>
      <c r="AL220" s="16" t="s">
        <v>6</v>
      </c>
    </row>
    <row r="221" spans="2:56" s="16" customFormat="1" ht="15.75" hidden="1" customHeight="1" x14ac:dyDescent="0.25">
      <c r="B221" s="214"/>
      <c r="C221" s="121"/>
      <c r="D221" s="121" t="s">
        <v>75</v>
      </c>
      <c r="E221" s="122"/>
      <c r="F221" s="123" t="s">
        <v>683</v>
      </c>
      <c r="G221" s="124"/>
      <c r="H221" s="125"/>
      <c r="I221" s="126"/>
      <c r="J221" s="126"/>
      <c r="K221" s="126"/>
      <c r="L221" s="123"/>
      <c r="M221" s="218"/>
      <c r="N221" s="219"/>
      <c r="O221" s="215"/>
      <c r="P221" s="215"/>
      <c r="Q221" s="215"/>
      <c r="R221" s="215"/>
      <c r="S221" s="215"/>
      <c r="T221" s="215"/>
      <c r="U221" s="215"/>
      <c r="V221" s="215"/>
      <c r="W221" s="215"/>
      <c r="X221" s="220"/>
      <c r="AK221" s="221" t="s">
        <v>75</v>
      </c>
      <c r="AL221" s="221" t="s">
        <v>6</v>
      </c>
      <c r="AM221" s="221" t="s">
        <v>66</v>
      </c>
      <c r="AN221" s="221" t="s">
        <v>40</v>
      </c>
      <c r="AO221" s="221" t="s">
        <v>67</v>
      </c>
      <c r="AP221" s="221" t="s">
        <v>68</v>
      </c>
    </row>
    <row r="222" spans="2:56" s="16" customFormat="1" ht="15.75" hidden="1" customHeight="1" x14ac:dyDescent="0.25">
      <c r="B222" s="222"/>
      <c r="C222" s="121"/>
      <c r="D222" s="121" t="s">
        <v>75</v>
      </c>
      <c r="E222" s="122"/>
      <c r="F222" s="123" t="s">
        <v>684</v>
      </c>
      <c r="G222" s="124"/>
      <c r="H222" s="125">
        <v>256.28399999999999</v>
      </c>
      <c r="I222" s="126"/>
      <c r="J222" s="126"/>
      <c r="K222" s="126"/>
      <c r="L222" s="123"/>
      <c r="M222" s="226"/>
      <c r="N222" s="227"/>
      <c r="O222" s="223"/>
      <c r="P222" s="223"/>
      <c r="Q222" s="223"/>
      <c r="R222" s="223"/>
      <c r="S222" s="223"/>
      <c r="T222" s="223"/>
      <c r="U222" s="223"/>
      <c r="V222" s="223"/>
      <c r="W222" s="223"/>
      <c r="X222" s="228"/>
      <c r="AK222" s="229" t="s">
        <v>75</v>
      </c>
      <c r="AL222" s="229" t="s">
        <v>6</v>
      </c>
      <c r="AM222" s="229" t="s">
        <v>6</v>
      </c>
      <c r="AN222" s="229" t="s">
        <v>40</v>
      </c>
      <c r="AO222" s="229" t="s">
        <v>67</v>
      </c>
      <c r="AP222" s="229" t="s">
        <v>68</v>
      </c>
    </row>
    <row r="223" spans="2:56" s="16" customFormat="1" ht="15.75" hidden="1" customHeight="1" x14ac:dyDescent="0.25">
      <c r="B223" s="230"/>
      <c r="C223" s="121"/>
      <c r="D223" s="121" t="s">
        <v>75</v>
      </c>
      <c r="E223" s="122"/>
      <c r="F223" s="123" t="s">
        <v>76</v>
      </c>
      <c r="G223" s="124"/>
      <c r="H223" s="125">
        <v>256.28399999999999</v>
      </c>
      <c r="I223" s="126"/>
      <c r="J223" s="126"/>
      <c r="K223" s="126"/>
      <c r="L223" s="123"/>
      <c r="M223" s="234"/>
      <c r="N223" s="235"/>
      <c r="O223" s="231"/>
      <c r="P223" s="231"/>
      <c r="Q223" s="231"/>
      <c r="R223" s="231"/>
      <c r="S223" s="231"/>
      <c r="T223" s="231"/>
      <c r="U223" s="231"/>
      <c r="V223" s="231"/>
      <c r="W223" s="231"/>
      <c r="X223" s="236"/>
      <c r="AK223" s="237" t="s">
        <v>75</v>
      </c>
      <c r="AL223" s="237" t="s">
        <v>6</v>
      </c>
      <c r="AM223" s="237" t="s">
        <v>73</v>
      </c>
      <c r="AN223" s="237" t="s">
        <v>40</v>
      </c>
      <c r="AO223" s="237" t="s">
        <v>66</v>
      </c>
      <c r="AP223" s="237" t="s">
        <v>68</v>
      </c>
    </row>
    <row r="224" spans="2:56" s="16" customFormat="1" ht="15.75" customHeight="1" x14ac:dyDescent="0.25">
      <c r="B224" s="17"/>
      <c r="C224" s="121" t="s">
        <v>252</v>
      </c>
      <c r="D224" s="121" t="s">
        <v>70</v>
      </c>
      <c r="E224" s="122" t="s">
        <v>685</v>
      </c>
      <c r="F224" s="123" t="s">
        <v>686</v>
      </c>
      <c r="G224" s="124" t="s">
        <v>103</v>
      </c>
      <c r="H224" s="125">
        <v>74.284999999999997</v>
      </c>
      <c r="I224" s="126"/>
      <c r="J224" s="126"/>
      <c r="K224" s="126">
        <f>ROUND($P$224*$H$224,2)</f>
        <v>0</v>
      </c>
      <c r="L224" s="123" t="s">
        <v>72</v>
      </c>
      <c r="M224" s="65"/>
      <c r="N224" s="208"/>
      <c r="O224" s="209" t="s">
        <v>28</v>
      </c>
      <c r="P224" s="168">
        <f>$I$224+$J$224</f>
        <v>0</v>
      </c>
      <c r="Q224" s="168">
        <f>ROUND($I$224*$H$224,2)</f>
        <v>0</v>
      </c>
      <c r="R224" s="168">
        <f>ROUND($J$224*$H$224,2)</f>
        <v>0</v>
      </c>
      <c r="S224" s="143"/>
      <c r="T224" s="143"/>
      <c r="U224" s="210">
        <v>0</v>
      </c>
      <c r="V224" s="210">
        <f>$U$224*$H$224</f>
        <v>0</v>
      </c>
      <c r="W224" s="210">
        <v>0</v>
      </c>
      <c r="X224" s="211">
        <f>$W$224*$H$224</f>
        <v>0</v>
      </c>
      <c r="AI224" s="22" t="s">
        <v>73</v>
      </c>
      <c r="AK224" s="22" t="s">
        <v>70</v>
      </c>
      <c r="AL224" s="22" t="s">
        <v>6</v>
      </c>
      <c r="AP224" s="16" t="s">
        <v>68</v>
      </c>
      <c r="AV224" s="92">
        <f>IF($O$224="základní",$K$224,0)</f>
        <v>0</v>
      </c>
      <c r="AW224" s="92">
        <f>IF($O$224="snížená",$K$224,0)</f>
        <v>0</v>
      </c>
      <c r="AX224" s="92">
        <f>IF($O$224="zákl. přenesená",$K$224,0)</f>
        <v>0</v>
      </c>
      <c r="AY224" s="92">
        <f>IF($O$224="sníž. přenesená",$K$224,0)</f>
        <v>0</v>
      </c>
      <c r="AZ224" s="92">
        <f>IF($O$224="nulová",$K$224,0)</f>
        <v>0</v>
      </c>
      <c r="BA224" s="22" t="s">
        <v>66</v>
      </c>
      <c r="BB224" s="92">
        <f>ROUND($P$224*$H$224,2)</f>
        <v>0</v>
      </c>
      <c r="BC224" s="22" t="s">
        <v>73</v>
      </c>
      <c r="BD224" s="22" t="s">
        <v>687</v>
      </c>
    </row>
    <row r="225" spans="2:56" s="16" customFormat="1" ht="16.5" hidden="1" customHeight="1" x14ac:dyDescent="0.25">
      <c r="B225" s="17"/>
      <c r="C225" s="121"/>
      <c r="D225" s="121" t="s">
        <v>74</v>
      </c>
      <c r="E225" s="122"/>
      <c r="F225" s="123" t="s">
        <v>688</v>
      </c>
      <c r="G225" s="124"/>
      <c r="H225" s="125"/>
      <c r="I225" s="126"/>
      <c r="J225" s="126"/>
      <c r="K225" s="126"/>
      <c r="L225" s="123"/>
      <c r="M225" s="65"/>
      <c r="N225" s="95"/>
      <c r="O225" s="143"/>
      <c r="P225" s="143"/>
      <c r="Q225" s="143"/>
      <c r="R225" s="143"/>
      <c r="S225" s="143"/>
      <c r="T225" s="143"/>
      <c r="U225" s="143"/>
      <c r="V225" s="143"/>
      <c r="W225" s="143"/>
      <c r="X225" s="96"/>
      <c r="AK225" s="16" t="s">
        <v>74</v>
      </c>
      <c r="AL225" s="16" t="s">
        <v>6</v>
      </c>
    </row>
    <row r="226" spans="2:56" s="16" customFormat="1" ht="15.75" hidden="1" customHeight="1" x14ac:dyDescent="0.25">
      <c r="B226" s="214"/>
      <c r="C226" s="121"/>
      <c r="D226" s="121" t="s">
        <v>75</v>
      </c>
      <c r="E226" s="122"/>
      <c r="F226" s="123" t="s">
        <v>659</v>
      </c>
      <c r="G226" s="124"/>
      <c r="H226" s="125"/>
      <c r="I226" s="126"/>
      <c r="J226" s="126"/>
      <c r="K226" s="126"/>
      <c r="L226" s="123"/>
      <c r="M226" s="218"/>
      <c r="N226" s="219"/>
      <c r="O226" s="215"/>
      <c r="P226" s="215"/>
      <c r="Q226" s="215"/>
      <c r="R226" s="215"/>
      <c r="S226" s="215"/>
      <c r="T226" s="215"/>
      <c r="U226" s="215"/>
      <c r="V226" s="215"/>
      <c r="W226" s="215"/>
      <c r="X226" s="220"/>
      <c r="AK226" s="221" t="s">
        <v>75</v>
      </c>
      <c r="AL226" s="221" t="s">
        <v>6</v>
      </c>
      <c r="AM226" s="221" t="s">
        <v>66</v>
      </c>
      <c r="AN226" s="221" t="s">
        <v>40</v>
      </c>
      <c r="AO226" s="221" t="s">
        <v>67</v>
      </c>
      <c r="AP226" s="221" t="s">
        <v>68</v>
      </c>
    </row>
    <row r="227" spans="2:56" s="16" customFormat="1" ht="15.75" hidden="1" customHeight="1" x14ac:dyDescent="0.25">
      <c r="B227" s="222"/>
      <c r="C227" s="121"/>
      <c r="D227" s="121" t="s">
        <v>75</v>
      </c>
      <c r="E227" s="122"/>
      <c r="F227" s="123" t="s">
        <v>660</v>
      </c>
      <c r="G227" s="124"/>
      <c r="H227" s="125">
        <v>74.284999999999997</v>
      </c>
      <c r="I227" s="126"/>
      <c r="J227" s="126"/>
      <c r="K227" s="126"/>
      <c r="L227" s="123"/>
      <c r="M227" s="226"/>
      <c r="N227" s="227"/>
      <c r="O227" s="223"/>
      <c r="P227" s="223"/>
      <c r="Q227" s="223"/>
      <c r="R227" s="223"/>
      <c r="S227" s="223"/>
      <c r="T227" s="223"/>
      <c r="U227" s="223"/>
      <c r="V227" s="223"/>
      <c r="W227" s="223"/>
      <c r="X227" s="228"/>
      <c r="AK227" s="229" t="s">
        <v>75</v>
      </c>
      <c r="AL227" s="229" t="s">
        <v>6</v>
      </c>
      <c r="AM227" s="229" t="s">
        <v>6</v>
      </c>
      <c r="AN227" s="229" t="s">
        <v>40</v>
      </c>
      <c r="AO227" s="229" t="s">
        <v>67</v>
      </c>
      <c r="AP227" s="229" t="s">
        <v>68</v>
      </c>
    </row>
    <row r="228" spans="2:56" s="16" customFormat="1" ht="15.75" hidden="1" customHeight="1" x14ac:dyDescent="0.25">
      <c r="B228" s="230"/>
      <c r="C228" s="121"/>
      <c r="D228" s="121" t="s">
        <v>75</v>
      </c>
      <c r="E228" s="122"/>
      <c r="F228" s="123" t="s">
        <v>76</v>
      </c>
      <c r="G228" s="124"/>
      <c r="H228" s="125">
        <v>74.284999999999997</v>
      </c>
      <c r="I228" s="126"/>
      <c r="J228" s="126"/>
      <c r="K228" s="126"/>
      <c r="L228" s="123"/>
      <c r="M228" s="234"/>
      <c r="N228" s="235"/>
      <c r="O228" s="231"/>
      <c r="P228" s="231"/>
      <c r="Q228" s="231"/>
      <c r="R228" s="231"/>
      <c r="S228" s="231"/>
      <c r="T228" s="231"/>
      <c r="U228" s="231"/>
      <c r="V228" s="231"/>
      <c r="W228" s="231"/>
      <c r="X228" s="236"/>
      <c r="AK228" s="237" t="s">
        <v>75</v>
      </c>
      <c r="AL228" s="237" t="s">
        <v>6</v>
      </c>
      <c r="AM228" s="237" t="s">
        <v>73</v>
      </c>
      <c r="AN228" s="237" t="s">
        <v>40</v>
      </c>
      <c r="AO228" s="237" t="s">
        <v>66</v>
      </c>
      <c r="AP228" s="237" t="s">
        <v>68</v>
      </c>
    </row>
    <row r="229" spans="2:56" s="16" customFormat="1" ht="15.75" customHeight="1" x14ac:dyDescent="0.25">
      <c r="B229" s="17"/>
      <c r="C229" s="121" t="s">
        <v>259</v>
      </c>
      <c r="D229" s="121" t="s">
        <v>70</v>
      </c>
      <c r="E229" s="122" t="s">
        <v>685</v>
      </c>
      <c r="F229" s="123" t="s">
        <v>686</v>
      </c>
      <c r="G229" s="124" t="s">
        <v>103</v>
      </c>
      <c r="H229" s="125">
        <v>15.288</v>
      </c>
      <c r="I229" s="126"/>
      <c r="J229" s="126"/>
      <c r="K229" s="126">
        <f>ROUND($P$229*$H$229,2)</f>
        <v>0</v>
      </c>
      <c r="L229" s="123" t="s">
        <v>72</v>
      </c>
      <c r="M229" s="65"/>
      <c r="N229" s="208"/>
      <c r="O229" s="209" t="s">
        <v>28</v>
      </c>
      <c r="P229" s="168">
        <f>$I$229+$J$229</f>
        <v>0</v>
      </c>
      <c r="Q229" s="168">
        <f>ROUND($I$229*$H$229,2)</f>
        <v>0</v>
      </c>
      <c r="R229" s="168">
        <f>ROUND($J$229*$H$229,2)</f>
        <v>0</v>
      </c>
      <c r="S229" s="143"/>
      <c r="T229" s="143"/>
      <c r="U229" s="210">
        <v>0</v>
      </c>
      <c r="V229" s="210">
        <f>$U$229*$H$229</f>
        <v>0</v>
      </c>
      <c r="W229" s="210">
        <v>0</v>
      </c>
      <c r="X229" s="211">
        <f>$W$229*$H$229</f>
        <v>0</v>
      </c>
      <c r="AI229" s="22" t="s">
        <v>73</v>
      </c>
      <c r="AK229" s="22" t="s">
        <v>70</v>
      </c>
      <c r="AL229" s="22" t="s">
        <v>6</v>
      </c>
      <c r="AP229" s="16" t="s">
        <v>68</v>
      </c>
      <c r="AV229" s="92">
        <f>IF($O$229="základní",$K$229,0)</f>
        <v>0</v>
      </c>
      <c r="AW229" s="92">
        <f>IF($O$229="snížená",$K$229,0)</f>
        <v>0</v>
      </c>
      <c r="AX229" s="92">
        <f>IF($O$229="zákl. přenesená",$K$229,0)</f>
        <v>0</v>
      </c>
      <c r="AY229" s="92">
        <f>IF($O$229="sníž. přenesená",$K$229,0)</f>
        <v>0</v>
      </c>
      <c r="AZ229" s="92">
        <f>IF($O$229="nulová",$K$229,0)</f>
        <v>0</v>
      </c>
      <c r="BA229" s="22" t="s">
        <v>66</v>
      </c>
      <c r="BB229" s="92">
        <f>ROUND($P$229*$H$229,2)</f>
        <v>0</v>
      </c>
      <c r="BC229" s="22" t="s">
        <v>73</v>
      </c>
      <c r="BD229" s="22" t="s">
        <v>689</v>
      </c>
    </row>
    <row r="230" spans="2:56" s="16" customFormat="1" ht="16.5" hidden="1" customHeight="1" x14ac:dyDescent="0.25">
      <c r="B230" s="17"/>
      <c r="C230" s="121"/>
      <c r="D230" s="121" t="s">
        <v>74</v>
      </c>
      <c r="E230" s="122"/>
      <c r="F230" s="123" t="s">
        <v>688</v>
      </c>
      <c r="G230" s="124"/>
      <c r="H230" s="125"/>
      <c r="I230" s="126"/>
      <c r="J230" s="126"/>
      <c r="K230" s="126"/>
      <c r="L230" s="123"/>
      <c r="M230" s="65"/>
      <c r="N230" s="95"/>
      <c r="O230" s="143"/>
      <c r="P230" s="143"/>
      <c r="Q230" s="143"/>
      <c r="R230" s="143"/>
      <c r="S230" s="143"/>
      <c r="T230" s="143"/>
      <c r="U230" s="143"/>
      <c r="V230" s="143"/>
      <c r="W230" s="143"/>
      <c r="X230" s="96"/>
      <c r="AK230" s="16" t="s">
        <v>74</v>
      </c>
      <c r="AL230" s="16" t="s">
        <v>6</v>
      </c>
    </row>
    <row r="231" spans="2:56" s="16" customFormat="1" ht="15.75" hidden="1" customHeight="1" x14ac:dyDescent="0.25">
      <c r="B231" s="214"/>
      <c r="C231" s="121"/>
      <c r="D231" s="121" t="s">
        <v>75</v>
      </c>
      <c r="E231" s="122"/>
      <c r="F231" s="123" t="s">
        <v>662</v>
      </c>
      <c r="G231" s="124"/>
      <c r="H231" s="125"/>
      <c r="I231" s="126"/>
      <c r="J231" s="126"/>
      <c r="K231" s="126"/>
      <c r="L231" s="123"/>
      <c r="M231" s="218"/>
      <c r="N231" s="219"/>
      <c r="O231" s="215"/>
      <c r="P231" s="215"/>
      <c r="Q231" s="215"/>
      <c r="R231" s="215"/>
      <c r="S231" s="215"/>
      <c r="T231" s="215"/>
      <c r="U231" s="215"/>
      <c r="V231" s="215"/>
      <c r="W231" s="215"/>
      <c r="X231" s="220"/>
      <c r="AK231" s="221" t="s">
        <v>75</v>
      </c>
      <c r="AL231" s="221" t="s">
        <v>6</v>
      </c>
      <c r="AM231" s="221" t="s">
        <v>66</v>
      </c>
      <c r="AN231" s="221" t="s">
        <v>40</v>
      </c>
      <c r="AO231" s="221" t="s">
        <v>67</v>
      </c>
      <c r="AP231" s="221" t="s">
        <v>68</v>
      </c>
    </row>
    <row r="232" spans="2:56" s="16" customFormat="1" ht="15.75" hidden="1" customHeight="1" x14ac:dyDescent="0.25">
      <c r="B232" s="222"/>
      <c r="C232" s="121"/>
      <c r="D232" s="121" t="s">
        <v>75</v>
      </c>
      <c r="E232" s="122"/>
      <c r="F232" s="123" t="s">
        <v>663</v>
      </c>
      <c r="G232" s="124"/>
      <c r="H232" s="125">
        <v>15.288</v>
      </c>
      <c r="I232" s="126"/>
      <c r="J232" s="126"/>
      <c r="K232" s="126"/>
      <c r="L232" s="123"/>
      <c r="M232" s="226"/>
      <c r="N232" s="227"/>
      <c r="O232" s="223"/>
      <c r="P232" s="223"/>
      <c r="Q232" s="223"/>
      <c r="R232" s="223"/>
      <c r="S232" s="223"/>
      <c r="T232" s="223"/>
      <c r="U232" s="223"/>
      <c r="V232" s="223"/>
      <c r="W232" s="223"/>
      <c r="X232" s="228"/>
      <c r="AK232" s="229" t="s">
        <v>75</v>
      </c>
      <c r="AL232" s="229" t="s">
        <v>6</v>
      </c>
      <c r="AM232" s="229" t="s">
        <v>6</v>
      </c>
      <c r="AN232" s="229" t="s">
        <v>40</v>
      </c>
      <c r="AO232" s="229" t="s">
        <v>67</v>
      </c>
      <c r="AP232" s="229" t="s">
        <v>68</v>
      </c>
    </row>
    <row r="233" spans="2:56" s="16" customFormat="1" ht="15.75" hidden="1" customHeight="1" x14ac:dyDescent="0.25">
      <c r="B233" s="230"/>
      <c r="C233" s="121"/>
      <c r="D233" s="121" t="s">
        <v>75</v>
      </c>
      <c r="E233" s="122"/>
      <c r="F233" s="123" t="s">
        <v>76</v>
      </c>
      <c r="G233" s="124"/>
      <c r="H233" s="125">
        <v>15.288</v>
      </c>
      <c r="I233" s="126"/>
      <c r="J233" s="126"/>
      <c r="K233" s="126"/>
      <c r="L233" s="123"/>
      <c r="M233" s="234"/>
      <c r="N233" s="235"/>
      <c r="O233" s="231"/>
      <c r="P233" s="231"/>
      <c r="Q233" s="231"/>
      <c r="R233" s="231"/>
      <c r="S233" s="231"/>
      <c r="T233" s="231"/>
      <c r="U233" s="231"/>
      <c r="V233" s="231"/>
      <c r="W233" s="231"/>
      <c r="X233" s="236"/>
      <c r="AK233" s="237" t="s">
        <v>75</v>
      </c>
      <c r="AL233" s="237" t="s">
        <v>6</v>
      </c>
      <c r="AM233" s="237" t="s">
        <v>73</v>
      </c>
      <c r="AN233" s="237" t="s">
        <v>40</v>
      </c>
      <c r="AO233" s="237" t="s">
        <v>66</v>
      </c>
      <c r="AP233" s="237" t="s">
        <v>68</v>
      </c>
    </row>
    <row r="234" spans="2:56" s="16" customFormat="1" ht="15.75" customHeight="1" x14ac:dyDescent="0.25">
      <c r="B234" s="17"/>
      <c r="C234" s="121" t="s">
        <v>265</v>
      </c>
      <c r="D234" s="121" t="s">
        <v>70</v>
      </c>
      <c r="E234" s="122" t="s">
        <v>690</v>
      </c>
      <c r="F234" s="123" t="s">
        <v>691</v>
      </c>
      <c r="G234" s="124" t="s">
        <v>103</v>
      </c>
      <c r="H234" s="125">
        <v>28.475999999999999</v>
      </c>
      <c r="I234" s="126"/>
      <c r="J234" s="126"/>
      <c r="K234" s="126">
        <f>ROUND($P$234*$H$234,2)</f>
        <v>0</v>
      </c>
      <c r="L234" s="123" t="s">
        <v>72</v>
      </c>
      <c r="M234" s="65"/>
      <c r="N234" s="208"/>
      <c r="O234" s="209" t="s">
        <v>28</v>
      </c>
      <c r="P234" s="168">
        <f>$I$234+$J$234</f>
        <v>0</v>
      </c>
      <c r="Q234" s="168">
        <f>ROUND($I$234*$H$234,2)</f>
        <v>0</v>
      </c>
      <c r="R234" s="168">
        <f>ROUND($J$234*$H$234,2)</f>
        <v>0</v>
      </c>
      <c r="S234" s="143"/>
      <c r="T234" s="143"/>
      <c r="U234" s="210">
        <v>0</v>
      </c>
      <c r="V234" s="210">
        <f>$U$234*$H$234</f>
        <v>0</v>
      </c>
      <c r="W234" s="210">
        <v>0</v>
      </c>
      <c r="X234" s="211">
        <f>$W$234*$H$234</f>
        <v>0</v>
      </c>
      <c r="AI234" s="22" t="s">
        <v>73</v>
      </c>
      <c r="AK234" s="22" t="s">
        <v>70</v>
      </c>
      <c r="AL234" s="22" t="s">
        <v>6</v>
      </c>
      <c r="AP234" s="16" t="s">
        <v>68</v>
      </c>
      <c r="AV234" s="92">
        <f>IF($O$234="základní",$K$234,0)</f>
        <v>0</v>
      </c>
      <c r="AW234" s="92">
        <f>IF($O$234="snížená",$K$234,0)</f>
        <v>0</v>
      </c>
      <c r="AX234" s="92">
        <f>IF($O$234="zákl. přenesená",$K$234,0)</f>
        <v>0</v>
      </c>
      <c r="AY234" s="92">
        <f>IF($O$234="sníž. přenesená",$K$234,0)</f>
        <v>0</v>
      </c>
      <c r="AZ234" s="92">
        <f>IF($O$234="nulová",$K$234,0)</f>
        <v>0</v>
      </c>
      <c r="BA234" s="22" t="s">
        <v>66</v>
      </c>
      <c r="BB234" s="92">
        <f>ROUND($P$234*$H$234,2)</f>
        <v>0</v>
      </c>
      <c r="BC234" s="22" t="s">
        <v>73</v>
      </c>
      <c r="BD234" s="22" t="s">
        <v>692</v>
      </c>
    </row>
    <row r="235" spans="2:56" s="16" customFormat="1" ht="16.5" hidden="1" customHeight="1" x14ac:dyDescent="0.25">
      <c r="B235" s="17"/>
      <c r="C235" s="121"/>
      <c r="D235" s="121" t="s">
        <v>74</v>
      </c>
      <c r="E235" s="122"/>
      <c r="F235" s="123" t="s">
        <v>693</v>
      </c>
      <c r="G235" s="124"/>
      <c r="H235" s="125"/>
      <c r="I235" s="126"/>
      <c r="J235" s="126"/>
      <c r="K235" s="126"/>
      <c r="L235" s="123"/>
      <c r="M235" s="65"/>
      <c r="N235" s="95"/>
      <c r="O235" s="143"/>
      <c r="P235" s="143"/>
      <c r="Q235" s="143"/>
      <c r="R235" s="143"/>
      <c r="S235" s="143"/>
      <c r="T235" s="143"/>
      <c r="U235" s="143"/>
      <c r="V235" s="143"/>
      <c r="W235" s="143"/>
      <c r="X235" s="96"/>
      <c r="AK235" s="16" t="s">
        <v>74</v>
      </c>
      <c r="AL235" s="16" t="s">
        <v>6</v>
      </c>
    </row>
    <row r="236" spans="2:56" s="16" customFormat="1" ht="15.75" hidden="1" customHeight="1" x14ac:dyDescent="0.25">
      <c r="B236" s="214"/>
      <c r="C236" s="121"/>
      <c r="D236" s="121" t="s">
        <v>75</v>
      </c>
      <c r="E236" s="122"/>
      <c r="F236" s="123" t="s">
        <v>677</v>
      </c>
      <c r="G236" s="124"/>
      <c r="H236" s="125"/>
      <c r="I236" s="126"/>
      <c r="J236" s="126"/>
      <c r="K236" s="126"/>
      <c r="L236" s="123"/>
      <c r="M236" s="218"/>
      <c r="N236" s="219"/>
      <c r="O236" s="215"/>
      <c r="P236" s="215"/>
      <c r="Q236" s="215"/>
      <c r="R236" s="215"/>
      <c r="S236" s="215"/>
      <c r="T236" s="215"/>
      <c r="U236" s="215"/>
      <c r="V236" s="215"/>
      <c r="W236" s="215"/>
      <c r="X236" s="220"/>
      <c r="AK236" s="221" t="s">
        <v>75</v>
      </c>
      <c r="AL236" s="221" t="s">
        <v>6</v>
      </c>
      <c r="AM236" s="221" t="s">
        <v>66</v>
      </c>
      <c r="AN236" s="221" t="s">
        <v>40</v>
      </c>
      <c r="AO236" s="221" t="s">
        <v>67</v>
      </c>
      <c r="AP236" s="221" t="s">
        <v>68</v>
      </c>
    </row>
    <row r="237" spans="2:56" s="16" customFormat="1" ht="15.75" hidden="1" customHeight="1" x14ac:dyDescent="0.25">
      <c r="B237" s="222"/>
      <c r="C237" s="121"/>
      <c r="D237" s="121" t="s">
        <v>75</v>
      </c>
      <c r="E237" s="122"/>
      <c r="F237" s="123" t="s">
        <v>678</v>
      </c>
      <c r="G237" s="124"/>
      <c r="H237" s="125">
        <v>28.475999999999999</v>
      </c>
      <c r="I237" s="126"/>
      <c r="J237" s="126"/>
      <c r="K237" s="126"/>
      <c r="L237" s="123"/>
      <c r="M237" s="226"/>
      <c r="N237" s="227"/>
      <c r="O237" s="223"/>
      <c r="P237" s="223"/>
      <c r="Q237" s="223"/>
      <c r="R237" s="223"/>
      <c r="S237" s="223"/>
      <c r="T237" s="223"/>
      <c r="U237" s="223"/>
      <c r="V237" s="223"/>
      <c r="W237" s="223"/>
      <c r="X237" s="228"/>
      <c r="AK237" s="229" t="s">
        <v>75</v>
      </c>
      <c r="AL237" s="229" t="s">
        <v>6</v>
      </c>
      <c r="AM237" s="229" t="s">
        <v>6</v>
      </c>
      <c r="AN237" s="229" t="s">
        <v>40</v>
      </c>
      <c r="AO237" s="229" t="s">
        <v>67</v>
      </c>
      <c r="AP237" s="229" t="s">
        <v>68</v>
      </c>
    </row>
    <row r="238" spans="2:56" s="16" customFormat="1" ht="15.75" hidden="1" customHeight="1" x14ac:dyDescent="0.25">
      <c r="B238" s="230"/>
      <c r="C238" s="121"/>
      <c r="D238" s="121" t="s">
        <v>75</v>
      </c>
      <c r="E238" s="122"/>
      <c r="F238" s="123" t="s">
        <v>76</v>
      </c>
      <c r="G238" s="124"/>
      <c r="H238" s="125">
        <v>28.475999999999999</v>
      </c>
      <c r="I238" s="126"/>
      <c r="J238" s="126"/>
      <c r="K238" s="126"/>
      <c r="L238" s="123"/>
      <c r="M238" s="234"/>
      <c r="N238" s="235"/>
      <c r="O238" s="231"/>
      <c r="P238" s="231"/>
      <c r="Q238" s="231"/>
      <c r="R238" s="231"/>
      <c r="S238" s="231"/>
      <c r="T238" s="231"/>
      <c r="U238" s="231"/>
      <c r="V238" s="231"/>
      <c r="W238" s="231"/>
      <c r="X238" s="236"/>
      <c r="AK238" s="237" t="s">
        <v>75</v>
      </c>
      <c r="AL238" s="237" t="s">
        <v>6</v>
      </c>
      <c r="AM238" s="237" t="s">
        <v>73</v>
      </c>
      <c r="AN238" s="237" t="s">
        <v>40</v>
      </c>
      <c r="AO238" s="237" t="s">
        <v>66</v>
      </c>
      <c r="AP238" s="237" t="s">
        <v>68</v>
      </c>
    </row>
    <row r="239" spans="2:56" s="16" customFormat="1" ht="15.75" customHeight="1" x14ac:dyDescent="0.25">
      <c r="B239" s="17"/>
      <c r="C239" s="121" t="s">
        <v>271</v>
      </c>
      <c r="D239" s="121" t="s">
        <v>70</v>
      </c>
      <c r="E239" s="122" t="s">
        <v>119</v>
      </c>
      <c r="F239" s="123" t="s">
        <v>694</v>
      </c>
      <c r="G239" s="124" t="s">
        <v>78</v>
      </c>
      <c r="H239" s="125">
        <v>50.65</v>
      </c>
      <c r="I239" s="126"/>
      <c r="J239" s="126"/>
      <c r="K239" s="126">
        <f>ROUND($P$239*$H$239,2)</f>
        <v>0</v>
      </c>
      <c r="L239" s="123"/>
      <c r="M239" s="65"/>
      <c r="N239" s="208"/>
      <c r="O239" s="209" t="s">
        <v>28</v>
      </c>
      <c r="P239" s="168">
        <f>$I$239+$J$239</f>
        <v>0</v>
      </c>
      <c r="Q239" s="168">
        <f>ROUND($I$239*$H$239,2)</f>
        <v>0</v>
      </c>
      <c r="R239" s="168">
        <f>ROUND($J$239*$H$239,2)</f>
        <v>0</v>
      </c>
      <c r="S239" s="143"/>
      <c r="T239" s="143"/>
      <c r="U239" s="210">
        <v>0</v>
      </c>
      <c r="V239" s="210">
        <f>$U$239*$H$239</f>
        <v>0</v>
      </c>
      <c r="W239" s="210">
        <v>0</v>
      </c>
      <c r="X239" s="211">
        <f>$W$239*$H$239</f>
        <v>0</v>
      </c>
      <c r="AI239" s="22" t="s">
        <v>73</v>
      </c>
      <c r="AK239" s="22" t="s">
        <v>70</v>
      </c>
      <c r="AL239" s="22" t="s">
        <v>6</v>
      </c>
      <c r="AP239" s="16" t="s">
        <v>68</v>
      </c>
      <c r="AV239" s="92">
        <f>IF($O$239="základní",$K$239,0)</f>
        <v>0</v>
      </c>
      <c r="AW239" s="92">
        <f>IF($O$239="snížená",$K$239,0)</f>
        <v>0</v>
      </c>
      <c r="AX239" s="92">
        <f>IF($O$239="zákl. přenesená",$K$239,0)</f>
        <v>0</v>
      </c>
      <c r="AY239" s="92">
        <f>IF($O$239="sníž. přenesená",$K$239,0)</f>
        <v>0</v>
      </c>
      <c r="AZ239" s="92">
        <f>IF($O$239="nulová",$K$239,0)</f>
        <v>0</v>
      </c>
      <c r="BA239" s="22" t="s">
        <v>66</v>
      </c>
      <c r="BB239" s="92">
        <f>ROUND($P$239*$H$239,2)</f>
        <v>0</v>
      </c>
      <c r="BC239" s="22" t="s">
        <v>73</v>
      </c>
      <c r="BD239" s="22" t="s">
        <v>695</v>
      </c>
    </row>
    <row r="240" spans="2:56" s="16" customFormat="1" ht="15.75" hidden="1" customHeight="1" x14ac:dyDescent="0.25">
      <c r="B240" s="214"/>
      <c r="C240" s="121"/>
      <c r="D240" s="121" t="s">
        <v>75</v>
      </c>
      <c r="E240" s="122"/>
      <c r="F240" s="123" t="s">
        <v>659</v>
      </c>
      <c r="G240" s="124"/>
      <c r="H240" s="125"/>
      <c r="I240" s="126"/>
      <c r="J240" s="126"/>
      <c r="K240" s="126"/>
      <c r="L240" s="123"/>
      <c r="M240" s="218"/>
      <c r="N240" s="219"/>
      <c r="O240" s="215"/>
      <c r="P240" s="215"/>
      <c r="Q240" s="215"/>
      <c r="R240" s="215"/>
      <c r="S240" s="215"/>
      <c r="T240" s="215"/>
      <c r="U240" s="215"/>
      <c r="V240" s="215"/>
      <c r="W240" s="215"/>
      <c r="X240" s="220"/>
      <c r="AK240" s="221" t="s">
        <v>75</v>
      </c>
      <c r="AL240" s="221" t="s">
        <v>6</v>
      </c>
      <c r="AM240" s="221" t="s">
        <v>66</v>
      </c>
      <c r="AN240" s="221" t="s">
        <v>40</v>
      </c>
      <c r="AO240" s="221" t="s">
        <v>67</v>
      </c>
      <c r="AP240" s="221" t="s">
        <v>68</v>
      </c>
    </row>
    <row r="241" spans="2:56" s="16" customFormat="1" ht="15.75" hidden="1" customHeight="1" x14ac:dyDescent="0.25">
      <c r="B241" s="222"/>
      <c r="C241" s="121"/>
      <c r="D241" s="121" t="s">
        <v>75</v>
      </c>
      <c r="E241" s="122"/>
      <c r="F241" s="123" t="s">
        <v>696</v>
      </c>
      <c r="G241" s="124"/>
      <c r="H241" s="125">
        <v>50.65</v>
      </c>
      <c r="I241" s="126"/>
      <c r="J241" s="126"/>
      <c r="K241" s="126"/>
      <c r="L241" s="123"/>
      <c r="M241" s="226"/>
      <c r="N241" s="227"/>
      <c r="O241" s="223"/>
      <c r="P241" s="223"/>
      <c r="Q241" s="223"/>
      <c r="R241" s="223"/>
      <c r="S241" s="223"/>
      <c r="T241" s="223"/>
      <c r="U241" s="223"/>
      <c r="V241" s="223"/>
      <c r="W241" s="223"/>
      <c r="X241" s="228"/>
      <c r="AK241" s="229" t="s">
        <v>75</v>
      </c>
      <c r="AL241" s="229" t="s">
        <v>6</v>
      </c>
      <c r="AM241" s="229" t="s">
        <v>6</v>
      </c>
      <c r="AN241" s="229" t="s">
        <v>40</v>
      </c>
      <c r="AO241" s="229" t="s">
        <v>67</v>
      </c>
      <c r="AP241" s="229" t="s">
        <v>68</v>
      </c>
    </row>
    <row r="242" spans="2:56" s="16" customFormat="1" ht="15.75" hidden="1" customHeight="1" x14ac:dyDescent="0.25">
      <c r="B242" s="230"/>
      <c r="C242" s="121"/>
      <c r="D242" s="121" t="s">
        <v>75</v>
      </c>
      <c r="E242" s="122"/>
      <c r="F242" s="123" t="s">
        <v>76</v>
      </c>
      <c r="G242" s="124"/>
      <c r="H242" s="125">
        <v>50.65</v>
      </c>
      <c r="I242" s="126"/>
      <c r="J242" s="126"/>
      <c r="K242" s="126"/>
      <c r="L242" s="123"/>
      <c r="M242" s="234"/>
      <c r="N242" s="235"/>
      <c r="O242" s="231"/>
      <c r="P242" s="231"/>
      <c r="Q242" s="231"/>
      <c r="R242" s="231"/>
      <c r="S242" s="231"/>
      <c r="T242" s="231"/>
      <c r="U242" s="231"/>
      <c r="V242" s="231"/>
      <c r="W242" s="231"/>
      <c r="X242" s="236"/>
      <c r="AK242" s="237" t="s">
        <v>75</v>
      </c>
      <c r="AL242" s="237" t="s">
        <v>6</v>
      </c>
      <c r="AM242" s="237" t="s">
        <v>73</v>
      </c>
      <c r="AN242" s="237" t="s">
        <v>40</v>
      </c>
      <c r="AO242" s="237" t="s">
        <v>66</v>
      </c>
      <c r="AP242" s="237" t="s">
        <v>68</v>
      </c>
    </row>
    <row r="243" spans="2:56" s="16" customFormat="1" ht="15.75" customHeight="1" x14ac:dyDescent="0.25">
      <c r="B243" s="17"/>
      <c r="C243" s="121" t="s">
        <v>278</v>
      </c>
      <c r="D243" s="121" t="s">
        <v>70</v>
      </c>
      <c r="E243" s="122" t="s">
        <v>697</v>
      </c>
      <c r="F243" s="123" t="s">
        <v>698</v>
      </c>
      <c r="G243" s="124" t="s">
        <v>78</v>
      </c>
      <c r="H243" s="125">
        <v>6.24</v>
      </c>
      <c r="I243" s="126"/>
      <c r="J243" s="126"/>
      <c r="K243" s="126">
        <f>ROUND($P$243*$H$243,2)</f>
        <v>0</v>
      </c>
      <c r="L243" s="123"/>
      <c r="M243" s="65"/>
      <c r="N243" s="208"/>
      <c r="O243" s="209" t="s">
        <v>28</v>
      </c>
      <c r="P243" s="168">
        <f>$I$243+$J$243</f>
        <v>0</v>
      </c>
      <c r="Q243" s="168">
        <f>ROUND($I$243*$H$243,2)</f>
        <v>0</v>
      </c>
      <c r="R243" s="168">
        <f>ROUND($J$243*$H$243,2)</f>
        <v>0</v>
      </c>
      <c r="S243" s="143"/>
      <c r="T243" s="143"/>
      <c r="U243" s="210">
        <v>0</v>
      </c>
      <c r="V243" s="210">
        <f>$U$243*$H$243</f>
        <v>0</v>
      </c>
      <c r="W243" s="210">
        <v>0</v>
      </c>
      <c r="X243" s="211">
        <f>$W$243*$H$243</f>
        <v>0</v>
      </c>
      <c r="AI243" s="22" t="s">
        <v>73</v>
      </c>
      <c r="AK243" s="22" t="s">
        <v>70</v>
      </c>
      <c r="AL243" s="22" t="s">
        <v>6</v>
      </c>
      <c r="AP243" s="16" t="s">
        <v>68</v>
      </c>
      <c r="AV243" s="92">
        <f>IF($O$243="základní",$K$243,0)</f>
        <v>0</v>
      </c>
      <c r="AW243" s="92">
        <f>IF($O$243="snížená",$K$243,0)</f>
        <v>0</v>
      </c>
      <c r="AX243" s="92">
        <f>IF($O$243="zákl. přenesená",$K$243,0)</f>
        <v>0</v>
      </c>
      <c r="AY243" s="92">
        <f>IF($O$243="sníž. přenesená",$K$243,0)</f>
        <v>0</v>
      </c>
      <c r="AZ243" s="92">
        <f>IF($O$243="nulová",$K$243,0)</f>
        <v>0</v>
      </c>
      <c r="BA243" s="22" t="s">
        <v>66</v>
      </c>
      <c r="BB243" s="92">
        <f>ROUND($P$243*$H$243,2)</f>
        <v>0</v>
      </c>
      <c r="BC243" s="22" t="s">
        <v>73</v>
      </c>
      <c r="BD243" s="22" t="s">
        <v>699</v>
      </c>
    </row>
    <row r="244" spans="2:56" s="16" customFormat="1" ht="15.75" hidden="1" customHeight="1" x14ac:dyDescent="0.25">
      <c r="B244" s="214"/>
      <c r="C244" s="121"/>
      <c r="D244" s="121" t="s">
        <v>75</v>
      </c>
      <c r="E244" s="122"/>
      <c r="F244" s="123" t="s">
        <v>662</v>
      </c>
      <c r="G244" s="124"/>
      <c r="H244" s="125"/>
      <c r="I244" s="126"/>
      <c r="J244" s="126"/>
      <c r="K244" s="126"/>
      <c r="L244" s="123"/>
      <c r="M244" s="218"/>
      <c r="N244" s="219"/>
      <c r="O244" s="215"/>
      <c r="P244" s="215"/>
      <c r="Q244" s="215"/>
      <c r="R244" s="215"/>
      <c r="S244" s="215"/>
      <c r="T244" s="215"/>
      <c r="U244" s="215"/>
      <c r="V244" s="215"/>
      <c r="W244" s="215"/>
      <c r="X244" s="220"/>
      <c r="AK244" s="221" t="s">
        <v>75</v>
      </c>
      <c r="AL244" s="221" t="s">
        <v>6</v>
      </c>
      <c r="AM244" s="221" t="s">
        <v>66</v>
      </c>
      <c r="AN244" s="221" t="s">
        <v>40</v>
      </c>
      <c r="AO244" s="221" t="s">
        <v>67</v>
      </c>
      <c r="AP244" s="221" t="s">
        <v>68</v>
      </c>
    </row>
    <row r="245" spans="2:56" s="16" customFormat="1" ht="15.75" hidden="1" customHeight="1" x14ac:dyDescent="0.25">
      <c r="B245" s="222"/>
      <c r="C245" s="121"/>
      <c r="D245" s="121" t="s">
        <v>75</v>
      </c>
      <c r="E245" s="122"/>
      <c r="F245" s="123" t="s">
        <v>700</v>
      </c>
      <c r="G245" s="124"/>
      <c r="H245" s="125">
        <v>6.24</v>
      </c>
      <c r="I245" s="126"/>
      <c r="J245" s="126"/>
      <c r="K245" s="126"/>
      <c r="L245" s="123"/>
      <c r="M245" s="226"/>
      <c r="N245" s="227"/>
      <c r="O245" s="223"/>
      <c r="P245" s="223"/>
      <c r="Q245" s="223"/>
      <c r="R245" s="223"/>
      <c r="S245" s="223"/>
      <c r="T245" s="223"/>
      <c r="U245" s="223"/>
      <c r="V245" s="223"/>
      <c r="W245" s="223"/>
      <c r="X245" s="228"/>
      <c r="AK245" s="229" t="s">
        <v>75</v>
      </c>
      <c r="AL245" s="229" t="s">
        <v>6</v>
      </c>
      <c r="AM245" s="229" t="s">
        <v>6</v>
      </c>
      <c r="AN245" s="229" t="s">
        <v>40</v>
      </c>
      <c r="AO245" s="229" t="s">
        <v>67</v>
      </c>
      <c r="AP245" s="229" t="s">
        <v>68</v>
      </c>
    </row>
    <row r="246" spans="2:56" s="16" customFormat="1" ht="15.75" hidden="1" customHeight="1" x14ac:dyDescent="0.25">
      <c r="B246" s="230"/>
      <c r="C246" s="121"/>
      <c r="D246" s="121" t="s">
        <v>75</v>
      </c>
      <c r="E246" s="122"/>
      <c r="F246" s="123" t="s">
        <v>76</v>
      </c>
      <c r="G246" s="124"/>
      <c r="H246" s="125">
        <v>6.24</v>
      </c>
      <c r="I246" s="126"/>
      <c r="J246" s="126"/>
      <c r="K246" s="126"/>
      <c r="L246" s="123"/>
      <c r="M246" s="234"/>
      <c r="N246" s="235"/>
      <c r="O246" s="231"/>
      <c r="P246" s="231"/>
      <c r="Q246" s="231"/>
      <c r="R246" s="231"/>
      <c r="S246" s="231"/>
      <c r="T246" s="231"/>
      <c r="U246" s="231"/>
      <c r="V246" s="231"/>
      <c r="W246" s="231"/>
      <c r="X246" s="236"/>
      <c r="AK246" s="237" t="s">
        <v>75</v>
      </c>
      <c r="AL246" s="237" t="s">
        <v>6</v>
      </c>
      <c r="AM246" s="237" t="s">
        <v>73</v>
      </c>
      <c r="AN246" s="237" t="s">
        <v>40</v>
      </c>
      <c r="AO246" s="237" t="s">
        <v>66</v>
      </c>
      <c r="AP246" s="237" t="s">
        <v>68</v>
      </c>
    </row>
    <row r="247" spans="2:56" s="16" customFormat="1" ht="15.75" customHeight="1" x14ac:dyDescent="0.25">
      <c r="B247" s="17"/>
      <c r="C247" s="121" t="s">
        <v>285</v>
      </c>
      <c r="D247" s="121" t="s">
        <v>70</v>
      </c>
      <c r="E247" s="122" t="s">
        <v>701</v>
      </c>
      <c r="F247" s="123" t="s">
        <v>702</v>
      </c>
      <c r="G247" s="124" t="s">
        <v>78</v>
      </c>
      <c r="H247" s="125">
        <v>7.39</v>
      </c>
      <c r="I247" s="126"/>
      <c r="J247" s="126"/>
      <c r="K247" s="126">
        <f>ROUND($P$247*$H$247,2)</f>
        <v>0</v>
      </c>
      <c r="L247" s="123"/>
      <c r="M247" s="65"/>
      <c r="N247" s="208"/>
      <c r="O247" s="209" t="s">
        <v>28</v>
      </c>
      <c r="P247" s="168">
        <f>$I$247+$J$247</f>
        <v>0</v>
      </c>
      <c r="Q247" s="168">
        <f>ROUND($I$247*$H$247,2)</f>
        <v>0</v>
      </c>
      <c r="R247" s="168">
        <f>ROUND($J$247*$H$247,2)</f>
        <v>0</v>
      </c>
      <c r="S247" s="143"/>
      <c r="T247" s="143"/>
      <c r="U247" s="210">
        <v>0</v>
      </c>
      <c r="V247" s="210">
        <f>$U$247*$H$247</f>
        <v>0</v>
      </c>
      <c r="W247" s="210">
        <v>0</v>
      </c>
      <c r="X247" s="211">
        <f>$W$247*$H$247</f>
        <v>0</v>
      </c>
      <c r="AI247" s="22" t="s">
        <v>73</v>
      </c>
      <c r="AK247" s="22" t="s">
        <v>70</v>
      </c>
      <c r="AL247" s="22" t="s">
        <v>6</v>
      </c>
      <c r="AP247" s="16" t="s">
        <v>68</v>
      </c>
      <c r="AV247" s="92">
        <f>IF($O$247="základní",$K$247,0)</f>
        <v>0</v>
      </c>
      <c r="AW247" s="92">
        <f>IF($O$247="snížená",$K$247,0)</f>
        <v>0</v>
      </c>
      <c r="AX247" s="92">
        <f>IF($O$247="zákl. přenesená",$K$247,0)</f>
        <v>0</v>
      </c>
      <c r="AY247" s="92">
        <f>IF($O$247="sníž. přenesená",$K$247,0)</f>
        <v>0</v>
      </c>
      <c r="AZ247" s="92">
        <f>IF($O$247="nulová",$K$247,0)</f>
        <v>0</v>
      </c>
      <c r="BA247" s="22" t="s">
        <v>66</v>
      </c>
      <c r="BB247" s="92">
        <f>ROUND($P$247*$H$247,2)</f>
        <v>0</v>
      </c>
      <c r="BC247" s="22" t="s">
        <v>73</v>
      </c>
      <c r="BD247" s="22" t="s">
        <v>703</v>
      </c>
    </row>
    <row r="248" spans="2:56" s="16" customFormat="1" ht="15.75" hidden="1" customHeight="1" x14ac:dyDescent="0.25">
      <c r="B248" s="214"/>
      <c r="C248" s="215"/>
      <c r="D248" s="212" t="s">
        <v>75</v>
      </c>
      <c r="E248" s="217"/>
      <c r="F248" s="217" t="s">
        <v>677</v>
      </c>
      <c r="G248" s="215"/>
      <c r="H248" s="215"/>
      <c r="I248" s="215"/>
      <c r="J248" s="215"/>
      <c r="K248" s="215"/>
      <c r="L248" s="215"/>
      <c r="M248" s="218"/>
      <c r="N248" s="219"/>
      <c r="O248" s="215"/>
      <c r="P248" s="215"/>
      <c r="Q248" s="215"/>
      <c r="R248" s="215"/>
      <c r="S248" s="215"/>
      <c r="T248" s="215"/>
      <c r="U248" s="215"/>
      <c r="V248" s="215"/>
      <c r="W248" s="215"/>
      <c r="X248" s="220"/>
      <c r="AK248" s="221" t="s">
        <v>75</v>
      </c>
      <c r="AL248" s="221" t="s">
        <v>6</v>
      </c>
      <c r="AM248" s="221" t="s">
        <v>66</v>
      </c>
      <c r="AN248" s="221" t="s">
        <v>40</v>
      </c>
      <c r="AO248" s="221" t="s">
        <v>67</v>
      </c>
      <c r="AP248" s="221" t="s">
        <v>68</v>
      </c>
    </row>
    <row r="249" spans="2:56" s="16" customFormat="1" ht="15.75" hidden="1" customHeight="1" x14ac:dyDescent="0.25">
      <c r="B249" s="222"/>
      <c r="C249" s="223"/>
      <c r="D249" s="216" t="s">
        <v>75</v>
      </c>
      <c r="E249" s="223"/>
      <c r="F249" s="224" t="s">
        <v>704</v>
      </c>
      <c r="G249" s="223"/>
      <c r="H249" s="225">
        <v>7.39</v>
      </c>
      <c r="I249" s="223"/>
      <c r="J249" s="223"/>
      <c r="K249" s="223"/>
      <c r="L249" s="223"/>
      <c r="M249" s="226"/>
      <c r="N249" s="227"/>
      <c r="O249" s="223"/>
      <c r="P249" s="223"/>
      <c r="Q249" s="223"/>
      <c r="R249" s="223"/>
      <c r="S249" s="223"/>
      <c r="T249" s="223"/>
      <c r="U249" s="223"/>
      <c r="V249" s="223"/>
      <c r="W249" s="223"/>
      <c r="X249" s="228"/>
      <c r="AK249" s="229" t="s">
        <v>75</v>
      </c>
      <c r="AL249" s="229" t="s">
        <v>6</v>
      </c>
      <c r="AM249" s="229" t="s">
        <v>6</v>
      </c>
      <c r="AN249" s="229" t="s">
        <v>40</v>
      </c>
      <c r="AO249" s="229" t="s">
        <v>67</v>
      </c>
      <c r="AP249" s="229" t="s">
        <v>68</v>
      </c>
    </row>
    <row r="250" spans="2:56" s="16" customFormat="1" ht="15.75" hidden="1" customHeight="1" x14ac:dyDescent="0.25">
      <c r="B250" s="230"/>
      <c r="C250" s="231"/>
      <c r="D250" s="216" t="s">
        <v>75</v>
      </c>
      <c r="E250" s="231"/>
      <c r="F250" s="232" t="s">
        <v>76</v>
      </c>
      <c r="G250" s="231"/>
      <c r="H250" s="233">
        <v>7.39</v>
      </c>
      <c r="I250" s="231"/>
      <c r="J250" s="231"/>
      <c r="K250" s="231"/>
      <c r="L250" s="231"/>
      <c r="M250" s="234"/>
      <c r="N250" s="238"/>
      <c r="O250" s="239"/>
      <c r="P250" s="239"/>
      <c r="Q250" s="239"/>
      <c r="R250" s="239"/>
      <c r="S250" s="239"/>
      <c r="T250" s="239"/>
      <c r="U250" s="239"/>
      <c r="V250" s="239"/>
      <c r="W250" s="239"/>
      <c r="X250" s="240"/>
      <c r="AK250" s="237" t="s">
        <v>75</v>
      </c>
      <c r="AL250" s="237" t="s">
        <v>6</v>
      </c>
      <c r="AM250" s="237" t="s">
        <v>73</v>
      </c>
      <c r="AN250" s="237" t="s">
        <v>40</v>
      </c>
      <c r="AO250" s="237" t="s">
        <v>66</v>
      </c>
      <c r="AP250" s="237" t="s">
        <v>68</v>
      </c>
    </row>
    <row r="251" spans="2:56" s="16" customFormat="1" ht="7.5" hidden="1" customHeight="1" x14ac:dyDescent="0.25">
      <c r="B251" s="41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65"/>
    </row>
    <row r="252" spans="2:56" ht="14.25" customHeight="1" x14ac:dyDescent="0.25"/>
  </sheetData>
  <autoFilter ref="C87:L251" xr:uid="{C4A4E5E0-AEC0-45B3-8B3F-9551E1D87C99}">
    <filterColumn colId="8">
      <customFilters>
        <customFilter operator="notEqual" val=" "/>
      </customFilters>
    </filterColumn>
  </autoFilter>
  <mergeCells count="12">
    <mergeCell ref="E80:H80"/>
    <mergeCell ref="G1:H1"/>
    <mergeCell ref="M2:Y2"/>
    <mergeCell ref="E7:H7"/>
    <mergeCell ref="E9:H9"/>
    <mergeCell ref="E11:H11"/>
    <mergeCell ref="E26:H26"/>
    <mergeCell ref="E49:H49"/>
    <mergeCell ref="E51:H51"/>
    <mergeCell ref="E53:H53"/>
    <mergeCell ref="E76:H76"/>
    <mergeCell ref="E78:H78"/>
  </mergeCells>
  <hyperlinks>
    <hyperlink ref="F1:G1" location="C2" tooltip="Krycí list soupisu" display="1) Krycí list soupisu" xr:uid="{096DD3E2-FFF5-4659-95CB-FF26B122479F}"/>
    <hyperlink ref="G1:H1" location="C60" tooltip="Rekapitulace" display="2) Rekapitulace" xr:uid="{AB151089-08B1-42F1-8422-13353D1B6B12}"/>
    <hyperlink ref="J1" location="C87" tooltip="Soupis prací" display="3) Soupis prací" xr:uid="{1DA6E7E3-DC61-492E-8C92-1690B907739D}"/>
    <hyperlink ref="L1:V1" location="'Rekapitulace stavby'!C2" tooltip="Rekapitulace stavby" display="Rekapitulace stavby" xr:uid="{17DE4028-2128-4504-8FA5-1995D3398867}"/>
  </hyperlinks>
  <pageMargins left="0.70866141732283472" right="0.70866141732283472" top="0.78740157480314965" bottom="0.78740157480314965" header="0.31496062992125984" footer="0.31496062992125984"/>
  <pageSetup paperSize="8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21AE-C885-4EEB-9EDB-C5653AB4AA5E}">
  <sheetPr>
    <pageSetUpPr fitToPage="1"/>
  </sheetPr>
  <dimension ref="A1:BD429"/>
  <sheetViews>
    <sheetView workbookViewId="0">
      <selection activeCell="F25" sqref="F25"/>
    </sheetView>
  </sheetViews>
  <sheetFormatPr defaultColWidth="9" defaultRowHeight="15" x14ac:dyDescent="0.25"/>
  <cols>
    <col min="1" max="1" width="1.7109375" style="6" customWidth="1"/>
    <col min="2" max="2" width="1.42578125" style="6" customWidth="1"/>
    <col min="3" max="3" width="3.5703125" style="6" customWidth="1"/>
    <col min="4" max="4" width="3.7109375" style="6" customWidth="1"/>
    <col min="5" max="5" width="12.7109375" style="6" customWidth="1"/>
    <col min="6" max="6" width="77.85546875" style="6" customWidth="1"/>
    <col min="7" max="7" width="7.42578125" style="6" customWidth="1"/>
    <col min="8" max="8" width="9.5703125" style="6" customWidth="1"/>
    <col min="9" max="9" width="14.42578125" style="6" customWidth="1"/>
    <col min="10" max="10" width="16.5703125" style="6" customWidth="1"/>
    <col min="11" max="11" width="15.7109375" style="6" customWidth="1"/>
    <col min="12" max="12" width="13.28515625" style="6" customWidth="1"/>
    <col min="13" max="13" width="3.7109375" style="6" customWidth="1"/>
    <col min="14" max="18" width="9" style="6" hidden="1" customWidth="1"/>
    <col min="19" max="19" width="7" style="6" hidden="1" customWidth="1"/>
    <col min="20" max="20" width="25.42578125" style="6" hidden="1" customWidth="1"/>
    <col min="21" max="21" width="14" style="6" hidden="1" customWidth="1"/>
    <col min="22" max="24" width="17.140625" style="6" hidden="1" customWidth="1"/>
    <col min="25" max="25" width="10.5703125" style="6" hidden="1" customWidth="1"/>
    <col min="26" max="34" width="9" style="6"/>
    <col min="35" max="56" width="9" style="6" hidden="1" customWidth="1"/>
    <col min="57" max="247" width="9" style="6"/>
    <col min="248" max="248" width="7.140625" style="6" customWidth="1"/>
    <col min="249" max="249" width="1.42578125" style="6" customWidth="1"/>
    <col min="250" max="250" width="3.5703125" style="6" customWidth="1"/>
    <col min="251" max="251" width="3.7109375" style="6" customWidth="1"/>
    <col min="252" max="252" width="14.7109375" style="6" customWidth="1"/>
    <col min="253" max="253" width="77.85546875" style="6" customWidth="1"/>
    <col min="254" max="254" width="7.42578125" style="6" customWidth="1"/>
    <col min="255" max="255" width="9.5703125" style="6" customWidth="1"/>
    <col min="256" max="258" width="20.140625" style="6" customWidth="1"/>
    <col min="259" max="259" width="13.28515625" style="6" customWidth="1"/>
    <col min="260" max="260" width="9" style="6"/>
    <col min="261" max="272" width="0" style="6" hidden="1" customWidth="1"/>
    <col min="273" max="273" width="14" style="6" customWidth="1"/>
    <col min="274" max="274" width="10.5703125" style="6" customWidth="1"/>
    <col min="275" max="275" width="12.85546875" style="6" customWidth="1"/>
    <col min="276" max="276" width="9.42578125" style="6" customWidth="1"/>
    <col min="277" max="277" width="12.85546875" style="6" customWidth="1"/>
    <col min="278" max="278" width="14" style="6" customWidth="1"/>
    <col min="279" max="290" width="9" style="6"/>
    <col min="291" max="312" width="0" style="6" hidden="1" customWidth="1"/>
    <col min="313" max="503" width="9" style="6"/>
    <col min="504" max="504" width="7.140625" style="6" customWidth="1"/>
    <col min="505" max="505" width="1.42578125" style="6" customWidth="1"/>
    <col min="506" max="506" width="3.5703125" style="6" customWidth="1"/>
    <col min="507" max="507" width="3.7109375" style="6" customWidth="1"/>
    <col min="508" max="508" width="14.7109375" style="6" customWidth="1"/>
    <col min="509" max="509" width="77.85546875" style="6" customWidth="1"/>
    <col min="510" max="510" width="7.42578125" style="6" customWidth="1"/>
    <col min="511" max="511" width="9.5703125" style="6" customWidth="1"/>
    <col min="512" max="514" width="20.140625" style="6" customWidth="1"/>
    <col min="515" max="515" width="13.28515625" style="6" customWidth="1"/>
    <col min="516" max="516" width="9" style="6"/>
    <col min="517" max="528" width="0" style="6" hidden="1" customWidth="1"/>
    <col min="529" max="529" width="14" style="6" customWidth="1"/>
    <col min="530" max="530" width="10.5703125" style="6" customWidth="1"/>
    <col min="531" max="531" width="12.85546875" style="6" customWidth="1"/>
    <col min="532" max="532" width="9.42578125" style="6" customWidth="1"/>
    <col min="533" max="533" width="12.85546875" style="6" customWidth="1"/>
    <col min="534" max="534" width="14" style="6" customWidth="1"/>
    <col min="535" max="546" width="9" style="6"/>
    <col min="547" max="568" width="0" style="6" hidden="1" customWidth="1"/>
    <col min="569" max="759" width="9" style="6"/>
    <col min="760" max="760" width="7.140625" style="6" customWidth="1"/>
    <col min="761" max="761" width="1.42578125" style="6" customWidth="1"/>
    <col min="762" max="762" width="3.5703125" style="6" customWidth="1"/>
    <col min="763" max="763" width="3.7109375" style="6" customWidth="1"/>
    <col min="764" max="764" width="14.7109375" style="6" customWidth="1"/>
    <col min="765" max="765" width="77.85546875" style="6" customWidth="1"/>
    <col min="766" max="766" width="7.42578125" style="6" customWidth="1"/>
    <col min="767" max="767" width="9.5703125" style="6" customWidth="1"/>
    <col min="768" max="770" width="20.140625" style="6" customWidth="1"/>
    <col min="771" max="771" width="13.28515625" style="6" customWidth="1"/>
    <col min="772" max="772" width="9" style="6"/>
    <col min="773" max="784" width="0" style="6" hidden="1" customWidth="1"/>
    <col min="785" max="785" width="14" style="6" customWidth="1"/>
    <col min="786" max="786" width="10.5703125" style="6" customWidth="1"/>
    <col min="787" max="787" width="12.85546875" style="6" customWidth="1"/>
    <col min="788" max="788" width="9.42578125" style="6" customWidth="1"/>
    <col min="789" max="789" width="12.85546875" style="6" customWidth="1"/>
    <col min="790" max="790" width="14" style="6" customWidth="1"/>
    <col min="791" max="802" width="9" style="6"/>
    <col min="803" max="824" width="0" style="6" hidden="1" customWidth="1"/>
    <col min="825" max="1015" width="9" style="6"/>
    <col min="1016" max="1016" width="7.140625" style="6" customWidth="1"/>
    <col min="1017" max="1017" width="1.42578125" style="6" customWidth="1"/>
    <col min="1018" max="1018" width="3.5703125" style="6" customWidth="1"/>
    <col min="1019" max="1019" width="3.7109375" style="6" customWidth="1"/>
    <col min="1020" max="1020" width="14.7109375" style="6" customWidth="1"/>
    <col min="1021" max="1021" width="77.85546875" style="6" customWidth="1"/>
    <col min="1022" max="1022" width="7.42578125" style="6" customWidth="1"/>
    <col min="1023" max="1023" width="9.5703125" style="6" customWidth="1"/>
    <col min="1024" max="1026" width="20.140625" style="6" customWidth="1"/>
    <col min="1027" max="1027" width="13.28515625" style="6" customWidth="1"/>
    <col min="1028" max="1028" width="9" style="6"/>
    <col min="1029" max="1040" width="0" style="6" hidden="1" customWidth="1"/>
    <col min="1041" max="1041" width="14" style="6" customWidth="1"/>
    <col min="1042" max="1042" width="10.5703125" style="6" customWidth="1"/>
    <col min="1043" max="1043" width="12.85546875" style="6" customWidth="1"/>
    <col min="1044" max="1044" width="9.42578125" style="6" customWidth="1"/>
    <col min="1045" max="1045" width="12.85546875" style="6" customWidth="1"/>
    <col min="1046" max="1046" width="14" style="6" customWidth="1"/>
    <col min="1047" max="1058" width="9" style="6"/>
    <col min="1059" max="1080" width="0" style="6" hidden="1" customWidth="1"/>
    <col min="1081" max="1271" width="9" style="6"/>
    <col min="1272" max="1272" width="7.140625" style="6" customWidth="1"/>
    <col min="1273" max="1273" width="1.42578125" style="6" customWidth="1"/>
    <col min="1274" max="1274" width="3.5703125" style="6" customWidth="1"/>
    <col min="1275" max="1275" width="3.7109375" style="6" customWidth="1"/>
    <col min="1276" max="1276" width="14.7109375" style="6" customWidth="1"/>
    <col min="1277" max="1277" width="77.85546875" style="6" customWidth="1"/>
    <col min="1278" max="1278" width="7.42578125" style="6" customWidth="1"/>
    <col min="1279" max="1279" width="9.5703125" style="6" customWidth="1"/>
    <col min="1280" max="1282" width="20.140625" style="6" customWidth="1"/>
    <col min="1283" max="1283" width="13.28515625" style="6" customWidth="1"/>
    <col min="1284" max="1284" width="9" style="6"/>
    <col min="1285" max="1296" width="0" style="6" hidden="1" customWidth="1"/>
    <col min="1297" max="1297" width="14" style="6" customWidth="1"/>
    <col min="1298" max="1298" width="10.5703125" style="6" customWidth="1"/>
    <col min="1299" max="1299" width="12.85546875" style="6" customWidth="1"/>
    <col min="1300" max="1300" width="9.42578125" style="6" customWidth="1"/>
    <col min="1301" max="1301" width="12.85546875" style="6" customWidth="1"/>
    <col min="1302" max="1302" width="14" style="6" customWidth="1"/>
    <col min="1303" max="1314" width="9" style="6"/>
    <col min="1315" max="1336" width="0" style="6" hidden="1" customWidth="1"/>
    <col min="1337" max="1527" width="9" style="6"/>
    <col min="1528" max="1528" width="7.140625" style="6" customWidth="1"/>
    <col min="1529" max="1529" width="1.42578125" style="6" customWidth="1"/>
    <col min="1530" max="1530" width="3.5703125" style="6" customWidth="1"/>
    <col min="1531" max="1531" width="3.7109375" style="6" customWidth="1"/>
    <col min="1532" max="1532" width="14.7109375" style="6" customWidth="1"/>
    <col min="1533" max="1533" width="77.85546875" style="6" customWidth="1"/>
    <col min="1534" max="1534" width="7.42578125" style="6" customWidth="1"/>
    <col min="1535" max="1535" width="9.5703125" style="6" customWidth="1"/>
    <col min="1536" max="1538" width="20.140625" style="6" customWidth="1"/>
    <col min="1539" max="1539" width="13.28515625" style="6" customWidth="1"/>
    <col min="1540" max="1540" width="9" style="6"/>
    <col min="1541" max="1552" width="0" style="6" hidden="1" customWidth="1"/>
    <col min="1553" max="1553" width="14" style="6" customWidth="1"/>
    <col min="1554" max="1554" width="10.5703125" style="6" customWidth="1"/>
    <col min="1555" max="1555" width="12.85546875" style="6" customWidth="1"/>
    <col min="1556" max="1556" width="9.42578125" style="6" customWidth="1"/>
    <col min="1557" max="1557" width="12.85546875" style="6" customWidth="1"/>
    <col min="1558" max="1558" width="14" style="6" customWidth="1"/>
    <col min="1559" max="1570" width="9" style="6"/>
    <col min="1571" max="1592" width="0" style="6" hidden="1" customWidth="1"/>
    <col min="1593" max="1783" width="9" style="6"/>
    <col min="1784" max="1784" width="7.140625" style="6" customWidth="1"/>
    <col min="1785" max="1785" width="1.42578125" style="6" customWidth="1"/>
    <col min="1786" max="1786" width="3.5703125" style="6" customWidth="1"/>
    <col min="1787" max="1787" width="3.7109375" style="6" customWidth="1"/>
    <col min="1788" max="1788" width="14.7109375" style="6" customWidth="1"/>
    <col min="1789" max="1789" width="77.85546875" style="6" customWidth="1"/>
    <col min="1790" max="1790" width="7.42578125" style="6" customWidth="1"/>
    <col min="1791" max="1791" width="9.5703125" style="6" customWidth="1"/>
    <col min="1792" max="1794" width="20.140625" style="6" customWidth="1"/>
    <col min="1795" max="1795" width="13.28515625" style="6" customWidth="1"/>
    <col min="1796" max="1796" width="9" style="6"/>
    <col min="1797" max="1808" width="0" style="6" hidden="1" customWidth="1"/>
    <col min="1809" max="1809" width="14" style="6" customWidth="1"/>
    <col min="1810" max="1810" width="10.5703125" style="6" customWidth="1"/>
    <col min="1811" max="1811" width="12.85546875" style="6" customWidth="1"/>
    <col min="1812" max="1812" width="9.42578125" style="6" customWidth="1"/>
    <col min="1813" max="1813" width="12.85546875" style="6" customWidth="1"/>
    <col min="1814" max="1814" width="14" style="6" customWidth="1"/>
    <col min="1815" max="1826" width="9" style="6"/>
    <col min="1827" max="1848" width="0" style="6" hidden="1" customWidth="1"/>
    <col min="1849" max="2039" width="9" style="6"/>
    <col min="2040" max="2040" width="7.140625" style="6" customWidth="1"/>
    <col min="2041" max="2041" width="1.42578125" style="6" customWidth="1"/>
    <col min="2042" max="2042" width="3.5703125" style="6" customWidth="1"/>
    <col min="2043" max="2043" width="3.7109375" style="6" customWidth="1"/>
    <col min="2044" max="2044" width="14.7109375" style="6" customWidth="1"/>
    <col min="2045" max="2045" width="77.85546875" style="6" customWidth="1"/>
    <col min="2046" max="2046" width="7.42578125" style="6" customWidth="1"/>
    <col min="2047" max="2047" width="9.5703125" style="6" customWidth="1"/>
    <col min="2048" max="2050" width="20.140625" style="6" customWidth="1"/>
    <col min="2051" max="2051" width="13.28515625" style="6" customWidth="1"/>
    <col min="2052" max="2052" width="9" style="6"/>
    <col min="2053" max="2064" width="0" style="6" hidden="1" customWidth="1"/>
    <col min="2065" max="2065" width="14" style="6" customWidth="1"/>
    <col min="2066" max="2066" width="10.5703125" style="6" customWidth="1"/>
    <col min="2067" max="2067" width="12.85546875" style="6" customWidth="1"/>
    <col min="2068" max="2068" width="9.42578125" style="6" customWidth="1"/>
    <col min="2069" max="2069" width="12.85546875" style="6" customWidth="1"/>
    <col min="2070" max="2070" width="14" style="6" customWidth="1"/>
    <col min="2071" max="2082" width="9" style="6"/>
    <col min="2083" max="2104" width="0" style="6" hidden="1" customWidth="1"/>
    <col min="2105" max="2295" width="9" style="6"/>
    <col min="2296" max="2296" width="7.140625" style="6" customWidth="1"/>
    <col min="2297" max="2297" width="1.42578125" style="6" customWidth="1"/>
    <col min="2298" max="2298" width="3.5703125" style="6" customWidth="1"/>
    <col min="2299" max="2299" width="3.7109375" style="6" customWidth="1"/>
    <col min="2300" max="2300" width="14.7109375" style="6" customWidth="1"/>
    <col min="2301" max="2301" width="77.85546875" style="6" customWidth="1"/>
    <col min="2302" max="2302" width="7.42578125" style="6" customWidth="1"/>
    <col min="2303" max="2303" width="9.5703125" style="6" customWidth="1"/>
    <col min="2304" max="2306" width="20.140625" style="6" customWidth="1"/>
    <col min="2307" max="2307" width="13.28515625" style="6" customWidth="1"/>
    <col min="2308" max="2308" width="9" style="6"/>
    <col min="2309" max="2320" width="0" style="6" hidden="1" customWidth="1"/>
    <col min="2321" max="2321" width="14" style="6" customWidth="1"/>
    <col min="2322" max="2322" width="10.5703125" style="6" customWidth="1"/>
    <col min="2323" max="2323" width="12.85546875" style="6" customWidth="1"/>
    <col min="2324" max="2324" width="9.42578125" style="6" customWidth="1"/>
    <col min="2325" max="2325" width="12.85546875" style="6" customWidth="1"/>
    <col min="2326" max="2326" width="14" style="6" customWidth="1"/>
    <col min="2327" max="2338" width="9" style="6"/>
    <col min="2339" max="2360" width="0" style="6" hidden="1" customWidth="1"/>
    <col min="2361" max="2551" width="9" style="6"/>
    <col min="2552" max="2552" width="7.140625" style="6" customWidth="1"/>
    <col min="2553" max="2553" width="1.42578125" style="6" customWidth="1"/>
    <col min="2554" max="2554" width="3.5703125" style="6" customWidth="1"/>
    <col min="2555" max="2555" width="3.7109375" style="6" customWidth="1"/>
    <col min="2556" max="2556" width="14.7109375" style="6" customWidth="1"/>
    <col min="2557" max="2557" width="77.85546875" style="6" customWidth="1"/>
    <col min="2558" max="2558" width="7.42578125" style="6" customWidth="1"/>
    <col min="2559" max="2559" width="9.5703125" style="6" customWidth="1"/>
    <col min="2560" max="2562" width="20.140625" style="6" customWidth="1"/>
    <col min="2563" max="2563" width="13.28515625" style="6" customWidth="1"/>
    <col min="2564" max="2564" width="9" style="6"/>
    <col min="2565" max="2576" width="0" style="6" hidden="1" customWidth="1"/>
    <col min="2577" max="2577" width="14" style="6" customWidth="1"/>
    <col min="2578" max="2578" width="10.5703125" style="6" customWidth="1"/>
    <col min="2579" max="2579" width="12.85546875" style="6" customWidth="1"/>
    <col min="2580" max="2580" width="9.42578125" style="6" customWidth="1"/>
    <col min="2581" max="2581" width="12.85546875" style="6" customWidth="1"/>
    <col min="2582" max="2582" width="14" style="6" customWidth="1"/>
    <col min="2583" max="2594" width="9" style="6"/>
    <col min="2595" max="2616" width="0" style="6" hidden="1" customWidth="1"/>
    <col min="2617" max="2807" width="9" style="6"/>
    <col min="2808" max="2808" width="7.140625" style="6" customWidth="1"/>
    <col min="2809" max="2809" width="1.42578125" style="6" customWidth="1"/>
    <col min="2810" max="2810" width="3.5703125" style="6" customWidth="1"/>
    <col min="2811" max="2811" width="3.7109375" style="6" customWidth="1"/>
    <col min="2812" max="2812" width="14.7109375" style="6" customWidth="1"/>
    <col min="2813" max="2813" width="77.85546875" style="6" customWidth="1"/>
    <col min="2814" max="2814" width="7.42578125" style="6" customWidth="1"/>
    <col min="2815" max="2815" width="9.5703125" style="6" customWidth="1"/>
    <col min="2816" max="2818" width="20.140625" style="6" customWidth="1"/>
    <col min="2819" max="2819" width="13.28515625" style="6" customWidth="1"/>
    <col min="2820" max="2820" width="9" style="6"/>
    <col min="2821" max="2832" width="0" style="6" hidden="1" customWidth="1"/>
    <col min="2833" max="2833" width="14" style="6" customWidth="1"/>
    <col min="2834" max="2834" width="10.5703125" style="6" customWidth="1"/>
    <col min="2835" max="2835" width="12.85546875" style="6" customWidth="1"/>
    <col min="2836" max="2836" width="9.42578125" style="6" customWidth="1"/>
    <col min="2837" max="2837" width="12.85546875" style="6" customWidth="1"/>
    <col min="2838" max="2838" width="14" style="6" customWidth="1"/>
    <col min="2839" max="2850" width="9" style="6"/>
    <col min="2851" max="2872" width="0" style="6" hidden="1" customWidth="1"/>
    <col min="2873" max="3063" width="9" style="6"/>
    <col min="3064" max="3064" width="7.140625" style="6" customWidth="1"/>
    <col min="3065" max="3065" width="1.42578125" style="6" customWidth="1"/>
    <col min="3066" max="3066" width="3.5703125" style="6" customWidth="1"/>
    <col min="3067" max="3067" width="3.7109375" style="6" customWidth="1"/>
    <col min="3068" max="3068" width="14.7109375" style="6" customWidth="1"/>
    <col min="3069" max="3069" width="77.85546875" style="6" customWidth="1"/>
    <col min="3070" max="3070" width="7.42578125" style="6" customWidth="1"/>
    <col min="3071" max="3071" width="9.5703125" style="6" customWidth="1"/>
    <col min="3072" max="3074" width="20.140625" style="6" customWidth="1"/>
    <col min="3075" max="3075" width="13.28515625" style="6" customWidth="1"/>
    <col min="3076" max="3076" width="9" style="6"/>
    <col min="3077" max="3088" width="0" style="6" hidden="1" customWidth="1"/>
    <col min="3089" max="3089" width="14" style="6" customWidth="1"/>
    <col min="3090" max="3090" width="10.5703125" style="6" customWidth="1"/>
    <col min="3091" max="3091" width="12.85546875" style="6" customWidth="1"/>
    <col min="3092" max="3092" width="9.42578125" style="6" customWidth="1"/>
    <col min="3093" max="3093" width="12.85546875" style="6" customWidth="1"/>
    <col min="3094" max="3094" width="14" style="6" customWidth="1"/>
    <col min="3095" max="3106" width="9" style="6"/>
    <col min="3107" max="3128" width="0" style="6" hidden="1" customWidth="1"/>
    <col min="3129" max="3319" width="9" style="6"/>
    <col min="3320" max="3320" width="7.140625" style="6" customWidth="1"/>
    <col min="3321" max="3321" width="1.42578125" style="6" customWidth="1"/>
    <col min="3322" max="3322" width="3.5703125" style="6" customWidth="1"/>
    <col min="3323" max="3323" width="3.7109375" style="6" customWidth="1"/>
    <col min="3324" max="3324" width="14.7109375" style="6" customWidth="1"/>
    <col min="3325" max="3325" width="77.85546875" style="6" customWidth="1"/>
    <col min="3326" max="3326" width="7.42578125" style="6" customWidth="1"/>
    <col min="3327" max="3327" width="9.5703125" style="6" customWidth="1"/>
    <col min="3328" max="3330" width="20.140625" style="6" customWidth="1"/>
    <col min="3331" max="3331" width="13.28515625" style="6" customWidth="1"/>
    <col min="3332" max="3332" width="9" style="6"/>
    <col min="3333" max="3344" width="0" style="6" hidden="1" customWidth="1"/>
    <col min="3345" max="3345" width="14" style="6" customWidth="1"/>
    <col min="3346" max="3346" width="10.5703125" style="6" customWidth="1"/>
    <col min="3347" max="3347" width="12.85546875" style="6" customWidth="1"/>
    <col min="3348" max="3348" width="9.42578125" style="6" customWidth="1"/>
    <col min="3349" max="3349" width="12.85546875" style="6" customWidth="1"/>
    <col min="3350" max="3350" width="14" style="6" customWidth="1"/>
    <col min="3351" max="3362" width="9" style="6"/>
    <col min="3363" max="3384" width="0" style="6" hidden="1" customWidth="1"/>
    <col min="3385" max="3575" width="9" style="6"/>
    <col min="3576" max="3576" width="7.140625" style="6" customWidth="1"/>
    <col min="3577" max="3577" width="1.42578125" style="6" customWidth="1"/>
    <col min="3578" max="3578" width="3.5703125" style="6" customWidth="1"/>
    <col min="3579" max="3579" width="3.7109375" style="6" customWidth="1"/>
    <col min="3580" max="3580" width="14.7109375" style="6" customWidth="1"/>
    <col min="3581" max="3581" width="77.85546875" style="6" customWidth="1"/>
    <col min="3582" max="3582" width="7.42578125" style="6" customWidth="1"/>
    <col min="3583" max="3583" width="9.5703125" style="6" customWidth="1"/>
    <col min="3584" max="3586" width="20.140625" style="6" customWidth="1"/>
    <col min="3587" max="3587" width="13.28515625" style="6" customWidth="1"/>
    <col min="3588" max="3588" width="9" style="6"/>
    <col min="3589" max="3600" width="0" style="6" hidden="1" customWidth="1"/>
    <col min="3601" max="3601" width="14" style="6" customWidth="1"/>
    <col min="3602" max="3602" width="10.5703125" style="6" customWidth="1"/>
    <col min="3603" max="3603" width="12.85546875" style="6" customWidth="1"/>
    <col min="3604" max="3604" width="9.42578125" style="6" customWidth="1"/>
    <col min="3605" max="3605" width="12.85546875" style="6" customWidth="1"/>
    <col min="3606" max="3606" width="14" style="6" customWidth="1"/>
    <col min="3607" max="3618" width="9" style="6"/>
    <col min="3619" max="3640" width="0" style="6" hidden="1" customWidth="1"/>
    <col min="3641" max="3831" width="9" style="6"/>
    <col min="3832" max="3832" width="7.140625" style="6" customWidth="1"/>
    <col min="3833" max="3833" width="1.42578125" style="6" customWidth="1"/>
    <col min="3834" max="3834" width="3.5703125" style="6" customWidth="1"/>
    <col min="3835" max="3835" width="3.7109375" style="6" customWidth="1"/>
    <col min="3836" max="3836" width="14.7109375" style="6" customWidth="1"/>
    <col min="3837" max="3837" width="77.85546875" style="6" customWidth="1"/>
    <col min="3838" max="3838" width="7.42578125" style="6" customWidth="1"/>
    <col min="3839" max="3839" width="9.5703125" style="6" customWidth="1"/>
    <col min="3840" max="3842" width="20.140625" style="6" customWidth="1"/>
    <col min="3843" max="3843" width="13.28515625" style="6" customWidth="1"/>
    <col min="3844" max="3844" width="9" style="6"/>
    <col min="3845" max="3856" width="0" style="6" hidden="1" customWidth="1"/>
    <col min="3857" max="3857" width="14" style="6" customWidth="1"/>
    <col min="3858" max="3858" width="10.5703125" style="6" customWidth="1"/>
    <col min="3859" max="3859" width="12.85546875" style="6" customWidth="1"/>
    <col min="3860" max="3860" width="9.42578125" style="6" customWidth="1"/>
    <col min="3861" max="3861" width="12.85546875" style="6" customWidth="1"/>
    <col min="3862" max="3862" width="14" style="6" customWidth="1"/>
    <col min="3863" max="3874" width="9" style="6"/>
    <col min="3875" max="3896" width="0" style="6" hidden="1" customWidth="1"/>
    <col min="3897" max="4087" width="9" style="6"/>
    <col min="4088" max="4088" width="7.140625" style="6" customWidth="1"/>
    <col min="4089" max="4089" width="1.42578125" style="6" customWidth="1"/>
    <col min="4090" max="4090" width="3.5703125" style="6" customWidth="1"/>
    <col min="4091" max="4091" width="3.7109375" style="6" customWidth="1"/>
    <col min="4092" max="4092" width="14.7109375" style="6" customWidth="1"/>
    <col min="4093" max="4093" width="77.85546875" style="6" customWidth="1"/>
    <col min="4094" max="4094" width="7.42578125" style="6" customWidth="1"/>
    <col min="4095" max="4095" width="9.5703125" style="6" customWidth="1"/>
    <col min="4096" max="4098" width="20.140625" style="6" customWidth="1"/>
    <col min="4099" max="4099" width="13.28515625" style="6" customWidth="1"/>
    <col min="4100" max="4100" width="9" style="6"/>
    <col min="4101" max="4112" width="0" style="6" hidden="1" customWidth="1"/>
    <col min="4113" max="4113" width="14" style="6" customWidth="1"/>
    <col min="4114" max="4114" width="10.5703125" style="6" customWidth="1"/>
    <col min="4115" max="4115" width="12.85546875" style="6" customWidth="1"/>
    <col min="4116" max="4116" width="9.42578125" style="6" customWidth="1"/>
    <col min="4117" max="4117" width="12.85546875" style="6" customWidth="1"/>
    <col min="4118" max="4118" width="14" style="6" customWidth="1"/>
    <col min="4119" max="4130" width="9" style="6"/>
    <col min="4131" max="4152" width="0" style="6" hidden="1" customWidth="1"/>
    <col min="4153" max="4343" width="9" style="6"/>
    <col min="4344" max="4344" width="7.140625" style="6" customWidth="1"/>
    <col min="4345" max="4345" width="1.42578125" style="6" customWidth="1"/>
    <col min="4346" max="4346" width="3.5703125" style="6" customWidth="1"/>
    <col min="4347" max="4347" width="3.7109375" style="6" customWidth="1"/>
    <col min="4348" max="4348" width="14.7109375" style="6" customWidth="1"/>
    <col min="4349" max="4349" width="77.85546875" style="6" customWidth="1"/>
    <col min="4350" max="4350" width="7.42578125" style="6" customWidth="1"/>
    <col min="4351" max="4351" width="9.5703125" style="6" customWidth="1"/>
    <col min="4352" max="4354" width="20.140625" style="6" customWidth="1"/>
    <col min="4355" max="4355" width="13.28515625" style="6" customWidth="1"/>
    <col min="4356" max="4356" width="9" style="6"/>
    <col min="4357" max="4368" width="0" style="6" hidden="1" customWidth="1"/>
    <col min="4369" max="4369" width="14" style="6" customWidth="1"/>
    <col min="4370" max="4370" width="10.5703125" style="6" customWidth="1"/>
    <col min="4371" max="4371" width="12.85546875" style="6" customWidth="1"/>
    <col min="4372" max="4372" width="9.42578125" style="6" customWidth="1"/>
    <col min="4373" max="4373" width="12.85546875" style="6" customWidth="1"/>
    <col min="4374" max="4374" width="14" style="6" customWidth="1"/>
    <col min="4375" max="4386" width="9" style="6"/>
    <col min="4387" max="4408" width="0" style="6" hidden="1" customWidth="1"/>
    <col min="4409" max="4599" width="9" style="6"/>
    <col min="4600" max="4600" width="7.140625" style="6" customWidth="1"/>
    <col min="4601" max="4601" width="1.42578125" style="6" customWidth="1"/>
    <col min="4602" max="4602" width="3.5703125" style="6" customWidth="1"/>
    <col min="4603" max="4603" width="3.7109375" style="6" customWidth="1"/>
    <col min="4604" max="4604" width="14.7109375" style="6" customWidth="1"/>
    <col min="4605" max="4605" width="77.85546875" style="6" customWidth="1"/>
    <col min="4606" max="4606" width="7.42578125" style="6" customWidth="1"/>
    <col min="4607" max="4607" width="9.5703125" style="6" customWidth="1"/>
    <col min="4608" max="4610" width="20.140625" style="6" customWidth="1"/>
    <col min="4611" max="4611" width="13.28515625" style="6" customWidth="1"/>
    <col min="4612" max="4612" width="9" style="6"/>
    <col min="4613" max="4624" width="0" style="6" hidden="1" customWidth="1"/>
    <col min="4625" max="4625" width="14" style="6" customWidth="1"/>
    <col min="4626" max="4626" width="10.5703125" style="6" customWidth="1"/>
    <col min="4627" max="4627" width="12.85546875" style="6" customWidth="1"/>
    <col min="4628" max="4628" width="9.42578125" style="6" customWidth="1"/>
    <col min="4629" max="4629" width="12.85546875" style="6" customWidth="1"/>
    <col min="4630" max="4630" width="14" style="6" customWidth="1"/>
    <col min="4631" max="4642" width="9" style="6"/>
    <col min="4643" max="4664" width="0" style="6" hidden="1" customWidth="1"/>
    <col min="4665" max="4855" width="9" style="6"/>
    <col min="4856" max="4856" width="7.140625" style="6" customWidth="1"/>
    <col min="4857" max="4857" width="1.42578125" style="6" customWidth="1"/>
    <col min="4858" max="4858" width="3.5703125" style="6" customWidth="1"/>
    <col min="4859" max="4859" width="3.7109375" style="6" customWidth="1"/>
    <col min="4860" max="4860" width="14.7109375" style="6" customWidth="1"/>
    <col min="4861" max="4861" width="77.85546875" style="6" customWidth="1"/>
    <col min="4862" max="4862" width="7.42578125" style="6" customWidth="1"/>
    <col min="4863" max="4863" width="9.5703125" style="6" customWidth="1"/>
    <col min="4864" max="4866" width="20.140625" style="6" customWidth="1"/>
    <col min="4867" max="4867" width="13.28515625" style="6" customWidth="1"/>
    <col min="4868" max="4868" width="9" style="6"/>
    <col min="4869" max="4880" width="0" style="6" hidden="1" customWidth="1"/>
    <col min="4881" max="4881" width="14" style="6" customWidth="1"/>
    <col min="4882" max="4882" width="10.5703125" style="6" customWidth="1"/>
    <col min="4883" max="4883" width="12.85546875" style="6" customWidth="1"/>
    <col min="4884" max="4884" width="9.42578125" style="6" customWidth="1"/>
    <col min="4885" max="4885" width="12.85546875" style="6" customWidth="1"/>
    <col min="4886" max="4886" width="14" style="6" customWidth="1"/>
    <col min="4887" max="4898" width="9" style="6"/>
    <col min="4899" max="4920" width="0" style="6" hidden="1" customWidth="1"/>
    <col min="4921" max="5111" width="9" style="6"/>
    <col min="5112" max="5112" width="7.140625" style="6" customWidth="1"/>
    <col min="5113" max="5113" width="1.42578125" style="6" customWidth="1"/>
    <col min="5114" max="5114" width="3.5703125" style="6" customWidth="1"/>
    <col min="5115" max="5115" width="3.7109375" style="6" customWidth="1"/>
    <col min="5116" max="5116" width="14.7109375" style="6" customWidth="1"/>
    <col min="5117" max="5117" width="77.85546875" style="6" customWidth="1"/>
    <col min="5118" max="5118" width="7.42578125" style="6" customWidth="1"/>
    <col min="5119" max="5119" width="9.5703125" style="6" customWidth="1"/>
    <col min="5120" max="5122" width="20.140625" style="6" customWidth="1"/>
    <col min="5123" max="5123" width="13.28515625" style="6" customWidth="1"/>
    <col min="5124" max="5124" width="9" style="6"/>
    <col min="5125" max="5136" width="0" style="6" hidden="1" customWidth="1"/>
    <col min="5137" max="5137" width="14" style="6" customWidth="1"/>
    <col min="5138" max="5138" width="10.5703125" style="6" customWidth="1"/>
    <col min="5139" max="5139" width="12.85546875" style="6" customWidth="1"/>
    <col min="5140" max="5140" width="9.42578125" style="6" customWidth="1"/>
    <col min="5141" max="5141" width="12.85546875" style="6" customWidth="1"/>
    <col min="5142" max="5142" width="14" style="6" customWidth="1"/>
    <col min="5143" max="5154" width="9" style="6"/>
    <col min="5155" max="5176" width="0" style="6" hidden="1" customWidth="1"/>
    <col min="5177" max="5367" width="9" style="6"/>
    <col min="5368" max="5368" width="7.140625" style="6" customWidth="1"/>
    <col min="5369" max="5369" width="1.42578125" style="6" customWidth="1"/>
    <col min="5370" max="5370" width="3.5703125" style="6" customWidth="1"/>
    <col min="5371" max="5371" width="3.7109375" style="6" customWidth="1"/>
    <col min="5372" max="5372" width="14.7109375" style="6" customWidth="1"/>
    <col min="5373" max="5373" width="77.85546875" style="6" customWidth="1"/>
    <col min="5374" max="5374" width="7.42578125" style="6" customWidth="1"/>
    <col min="5375" max="5375" width="9.5703125" style="6" customWidth="1"/>
    <col min="5376" max="5378" width="20.140625" style="6" customWidth="1"/>
    <col min="5379" max="5379" width="13.28515625" style="6" customWidth="1"/>
    <col min="5380" max="5380" width="9" style="6"/>
    <col min="5381" max="5392" width="0" style="6" hidden="1" customWidth="1"/>
    <col min="5393" max="5393" width="14" style="6" customWidth="1"/>
    <col min="5394" max="5394" width="10.5703125" style="6" customWidth="1"/>
    <col min="5395" max="5395" width="12.85546875" style="6" customWidth="1"/>
    <col min="5396" max="5396" width="9.42578125" style="6" customWidth="1"/>
    <col min="5397" max="5397" width="12.85546875" style="6" customWidth="1"/>
    <col min="5398" max="5398" width="14" style="6" customWidth="1"/>
    <col min="5399" max="5410" width="9" style="6"/>
    <col min="5411" max="5432" width="0" style="6" hidden="1" customWidth="1"/>
    <col min="5433" max="5623" width="9" style="6"/>
    <col min="5624" max="5624" width="7.140625" style="6" customWidth="1"/>
    <col min="5625" max="5625" width="1.42578125" style="6" customWidth="1"/>
    <col min="5626" max="5626" width="3.5703125" style="6" customWidth="1"/>
    <col min="5627" max="5627" width="3.7109375" style="6" customWidth="1"/>
    <col min="5628" max="5628" width="14.7109375" style="6" customWidth="1"/>
    <col min="5629" max="5629" width="77.85546875" style="6" customWidth="1"/>
    <col min="5630" max="5630" width="7.42578125" style="6" customWidth="1"/>
    <col min="5631" max="5631" width="9.5703125" style="6" customWidth="1"/>
    <col min="5632" max="5634" width="20.140625" style="6" customWidth="1"/>
    <col min="5635" max="5635" width="13.28515625" style="6" customWidth="1"/>
    <col min="5636" max="5636" width="9" style="6"/>
    <col min="5637" max="5648" width="0" style="6" hidden="1" customWidth="1"/>
    <col min="5649" max="5649" width="14" style="6" customWidth="1"/>
    <col min="5650" max="5650" width="10.5703125" style="6" customWidth="1"/>
    <col min="5651" max="5651" width="12.85546875" style="6" customWidth="1"/>
    <col min="5652" max="5652" width="9.42578125" style="6" customWidth="1"/>
    <col min="5653" max="5653" width="12.85546875" style="6" customWidth="1"/>
    <col min="5654" max="5654" width="14" style="6" customWidth="1"/>
    <col min="5655" max="5666" width="9" style="6"/>
    <col min="5667" max="5688" width="0" style="6" hidden="1" customWidth="1"/>
    <col min="5689" max="5879" width="9" style="6"/>
    <col min="5880" max="5880" width="7.140625" style="6" customWidth="1"/>
    <col min="5881" max="5881" width="1.42578125" style="6" customWidth="1"/>
    <col min="5882" max="5882" width="3.5703125" style="6" customWidth="1"/>
    <col min="5883" max="5883" width="3.7109375" style="6" customWidth="1"/>
    <col min="5884" max="5884" width="14.7109375" style="6" customWidth="1"/>
    <col min="5885" max="5885" width="77.85546875" style="6" customWidth="1"/>
    <col min="5886" max="5886" width="7.42578125" style="6" customWidth="1"/>
    <col min="5887" max="5887" width="9.5703125" style="6" customWidth="1"/>
    <col min="5888" max="5890" width="20.140625" style="6" customWidth="1"/>
    <col min="5891" max="5891" width="13.28515625" style="6" customWidth="1"/>
    <col min="5892" max="5892" width="9" style="6"/>
    <col min="5893" max="5904" width="0" style="6" hidden="1" customWidth="1"/>
    <col min="5905" max="5905" width="14" style="6" customWidth="1"/>
    <col min="5906" max="5906" width="10.5703125" style="6" customWidth="1"/>
    <col min="5907" max="5907" width="12.85546875" style="6" customWidth="1"/>
    <col min="5908" max="5908" width="9.42578125" style="6" customWidth="1"/>
    <col min="5909" max="5909" width="12.85546875" style="6" customWidth="1"/>
    <col min="5910" max="5910" width="14" style="6" customWidth="1"/>
    <col min="5911" max="5922" width="9" style="6"/>
    <col min="5923" max="5944" width="0" style="6" hidden="1" customWidth="1"/>
    <col min="5945" max="6135" width="9" style="6"/>
    <col min="6136" max="6136" width="7.140625" style="6" customWidth="1"/>
    <col min="6137" max="6137" width="1.42578125" style="6" customWidth="1"/>
    <col min="6138" max="6138" width="3.5703125" style="6" customWidth="1"/>
    <col min="6139" max="6139" width="3.7109375" style="6" customWidth="1"/>
    <col min="6140" max="6140" width="14.7109375" style="6" customWidth="1"/>
    <col min="6141" max="6141" width="77.85546875" style="6" customWidth="1"/>
    <col min="6142" max="6142" width="7.42578125" style="6" customWidth="1"/>
    <col min="6143" max="6143" width="9.5703125" style="6" customWidth="1"/>
    <col min="6144" max="6146" width="20.140625" style="6" customWidth="1"/>
    <col min="6147" max="6147" width="13.28515625" style="6" customWidth="1"/>
    <col min="6148" max="6148" width="9" style="6"/>
    <col min="6149" max="6160" width="0" style="6" hidden="1" customWidth="1"/>
    <col min="6161" max="6161" width="14" style="6" customWidth="1"/>
    <col min="6162" max="6162" width="10.5703125" style="6" customWidth="1"/>
    <col min="6163" max="6163" width="12.85546875" style="6" customWidth="1"/>
    <col min="6164" max="6164" width="9.42578125" style="6" customWidth="1"/>
    <col min="6165" max="6165" width="12.85546875" style="6" customWidth="1"/>
    <col min="6166" max="6166" width="14" style="6" customWidth="1"/>
    <col min="6167" max="6178" width="9" style="6"/>
    <col min="6179" max="6200" width="0" style="6" hidden="1" customWidth="1"/>
    <col min="6201" max="6391" width="9" style="6"/>
    <col min="6392" max="6392" width="7.140625" style="6" customWidth="1"/>
    <col min="6393" max="6393" width="1.42578125" style="6" customWidth="1"/>
    <col min="6394" max="6394" width="3.5703125" style="6" customWidth="1"/>
    <col min="6395" max="6395" width="3.7109375" style="6" customWidth="1"/>
    <col min="6396" max="6396" width="14.7109375" style="6" customWidth="1"/>
    <col min="6397" max="6397" width="77.85546875" style="6" customWidth="1"/>
    <col min="6398" max="6398" width="7.42578125" style="6" customWidth="1"/>
    <col min="6399" max="6399" width="9.5703125" style="6" customWidth="1"/>
    <col min="6400" max="6402" width="20.140625" style="6" customWidth="1"/>
    <col min="6403" max="6403" width="13.28515625" style="6" customWidth="1"/>
    <col min="6404" max="6404" width="9" style="6"/>
    <col min="6405" max="6416" width="0" style="6" hidden="1" customWidth="1"/>
    <col min="6417" max="6417" width="14" style="6" customWidth="1"/>
    <col min="6418" max="6418" width="10.5703125" style="6" customWidth="1"/>
    <col min="6419" max="6419" width="12.85546875" style="6" customWidth="1"/>
    <col min="6420" max="6420" width="9.42578125" style="6" customWidth="1"/>
    <col min="6421" max="6421" width="12.85546875" style="6" customWidth="1"/>
    <col min="6422" max="6422" width="14" style="6" customWidth="1"/>
    <col min="6423" max="6434" width="9" style="6"/>
    <col min="6435" max="6456" width="0" style="6" hidden="1" customWidth="1"/>
    <col min="6457" max="6647" width="9" style="6"/>
    <col min="6648" max="6648" width="7.140625" style="6" customWidth="1"/>
    <col min="6649" max="6649" width="1.42578125" style="6" customWidth="1"/>
    <col min="6650" max="6650" width="3.5703125" style="6" customWidth="1"/>
    <col min="6651" max="6651" width="3.7109375" style="6" customWidth="1"/>
    <col min="6652" max="6652" width="14.7109375" style="6" customWidth="1"/>
    <col min="6653" max="6653" width="77.85546875" style="6" customWidth="1"/>
    <col min="6654" max="6654" width="7.42578125" style="6" customWidth="1"/>
    <col min="6655" max="6655" width="9.5703125" style="6" customWidth="1"/>
    <col min="6656" max="6658" width="20.140625" style="6" customWidth="1"/>
    <col min="6659" max="6659" width="13.28515625" style="6" customWidth="1"/>
    <col min="6660" max="6660" width="9" style="6"/>
    <col min="6661" max="6672" width="0" style="6" hidden="1" customWidth="1"/>
    <col min="6673" max="6673" width="14" style="6" customWidth="1"/>
    <col min="6674" max="6674" width="10.5703125" style="6" customWidth="1"/>
    <col min="6675" max="6675" width="12.85546875" style="6" customWidth="1"/>
    <col min="6676" max="6676" width="9.42578125" style="6" customWidth="1"/>
    <col min="6677" max="6677" width="12.85546875" style="6" customWidth="1"/>
    <col min="6678" max="6678" width="14" style="6" customWidth="1"/>
    <col min="6679" max="6690" width="9" style="6"/>
    <col min="6691" max="6712" width="0" style="6" hidden="1" customWidth="1"/>
    <col min="6713" max="6903" width="9" style="6"/>
    <col min="6904" max="6904" width="7.140625" style="6" customWidth="1"/>
    <col min="6905" max="6905" width="1.42578125" style="6" customWidth="1"/>
    <col min="6906" max="6906" width="3.5703125" style="6" customWidth="1"/>
    <col min="6907" max="6907" width="3.7109375" style="6" customWidth="1"/>
    <col min="6908" max="6908" width="14.7109375" style="6" customWidth="1"/>
    <col min="6909" max="6909" width="77.85546875" style="6" customWidth="1"/>
    <col min="6910" max="6910" width="7.42578125" style="6" customWidth="1"/>
    <col min="6911" max="6911" width="9.5703125" style="6" customWidth="1"/>
    <col min="6912" max="6914" width="20.140625" style="6" customWidth="1"/>
    <col min="6915" max="6915" width="13.28515625" style="6" customWidth="1"/>
    <col min="6916" max="6916" width="9" style="6"/>
    <col min="6917" max="6928" width="0" style="6" hidden="1" customWidth="1"/>
    <col min="6929" max="6929" width="14" style="6" customWidth="1"/>
    <col min="6930" max="6930" width="10.5703125" style="6" customWidth="1"/>
    <col min="6931" max="6931" width="12.85546875" style="6" customWidth="1"/>
    <col min="6932" max="6932" width="9.42578125" style="6" customWidth="1"/>
    <col min="6933" max="6933" width="12.85546875" style="6" customWidth="1"/>
    <col min="6934" max="6934" width="14" style="6" customWidth="1"/>
    <col min="6935" max="6946" width="9" style="6"/>
    <col min="6947" max="6968" width="0" style="6" hidden="1" customWidth="1"/>
    <col min="6969" max="7159" width="9" style="6"/>
    <col min="7160" max="7160" width="7.140625" style="6" customWidth="1"/>
    <col min="7161" max="7161" width="1.42578125" style="6" customWidth="1"/>
    <col min="7162" max="7162" width="3.5703125" style="6" customWidth="1"/>
    <col min="7163" max="7163" width="3.7109375" style="6" customWidth="1"/>
    <col min="7164" max="7164" width="14.7109375" style="6" customWidth="1"/>
    <col min="7165" max="7165" width="77.85546875" style="6" customWidth="1"/>
    <col min="7166" max="7166" width="7.42578125" style="6" customWidth="1"/>
    <col min="7167" max="7167" width="9.5703125" style="6" customWidth="1"/>
    <col min="7168" max="7170" width="20.140625" style="6" customWidth="1"/>
    <col min="7171" max="7171" width="13.28515625" style="6" customWidth="1"/>
    <col min="7172" max="7172" width="9" style="6"/>
    <col min="7173" max="7184" width="0" style="6" hidden="1" customWidth="1"/>
    <col min="7185" max="7185" width="14" style="6" customWidth="1"/>
    <col min="7186" max="7186" width="10.5703125" style="6" customWidth="1"/>
    <col min="7187" max="7187" width="12.85546875" style="6" customWidth="1"/>
    <col min="7188" max="7188" width="9.42578125" style="6" customWidth="1"/>
    <col min="7189" max="7189" width="12.85546875" style="6" customWidth="1"/>
    <col min="7190" max="7190" width="14" style="6" customWidth="1"/>
    <col min="7191" max="7202" width="9" style="6"/>
    <col min="7203" max="7224" width="0" style="6" hidden="1" customWidth="1"/>
    <col min="7225" max="7415" width="9" style="6"/>
    <col min="7416" max="7416" width="7.140625" style="6" customWidth="1"/>
    <col min="7417" max="7417" width="1.42578125" style="6" customWidth="1"/>
    <col min="7418" max="7418" width="3.5703125" style="6" customWidth="1"/>
    <col min="7419" max="7419" width="3.7109375" style="6" customWidth="1"/>
    <col min="7420" max="7420" width="14.7109375" style="6" customWidth="1"/>
    <col min="7421" max="7421" width="77.85546875" style="6" customWidth="1"/>
    <col min="7422" max="7422" width="7.42578125" style="6" customWidth="1"/>
    <col min="7423" max="7423" width="9.5703125" style="6" customWidth="1"/>
    <col min="7424" max="7426" width="20.140625" style="6" customWidth="1"/>
    <col min="7427" max="7427" width="13.28515625" style="6" customWidth="1"/>
    <col min="7428" max="7428" width="9" style="6"/>
    <col min="7429" max="7440" width="0" style="6" hidden="1" customWidth="1"/>
    <col min="7441" max="7441" width="14" style="6" customWidth="1"/>
    <col min="7442" max="7442" width="10.5703125" style="6" customWidth="1"/>
    <col min="7443" max="7443" width="12.85546875" style="6" customWidth="1"/>
    <col min="7444" max="7444" width="9.42578125" style="6" customWidth="1"/>
    <col min="7445" max="7445" width="12.85546875" style="6" customWidth="1"/>
    <col min="7446" max="7446" width="14" style="6" customWidth="1"/>
    <col min="7447" max="7458" width="9" style="6"/>
    <col min="7459" max="7480" width="0" style="6" hidden="1" customWidth="1"/>
    <col min="7481" max="7671" width="9" style="6"/>
    <col min="7672" max="7672" width="7.140625" style="6" customWidth="1"/>
    <col min="7673" max="7673" width="1.42578125" style="6" customWidth="1"/>
    <col min="7674" max="7674" width="3.5703125" style="6" customWidth="1"/>
    <col min="7675" max="7675" width="3.7109375" style="6" customWidth="1"/>
    <col min="7676" max="7676" width="14.7109375" style="6" customWidth="1"/>
    <col min="7677" max="7677" width="77.85546875" style="6" customWidth="1"/>
    <col min="7678" max="7678" width="7.42578125" style="6" customWidth="1"/>
    <col min="7679" max="7679" width="9.5703125" style="6" customWidth="1"/>
    <col min="7680" max="7682" width="20.140625" style="6" customWidth="1"/>
    <col min="7683" max="7683" width="13.28515625" style="6" customWidth="1"/>
    <col min="7684" max="7684" width="9" style="6"/>
    <col min="7685" max="7696" width="0" style="6" hidden="1" customWidth="1"/>
    <col min="7697" max="7697" width="14" style="6" customWidth="1"/>
    <col min="7698" max="7698" width="10.5703125" style="6" customWidth="1"/>
    <col min="7699" max="7699" width="12.85546875" style="6" customWidth="1"/>
    <col min="7700" max="7700" width="9.42578125" style="6" customWidth="1"/>
    <col min="7701" max="7701" width="12.85546875" style="6" customWidth="1"/>
    <col min="7702" max="7702" width="14" style="6" customWidth="1"/>
    <col min="7703" max="7714" width="9" style="6"/>
    <col min="7715" max="7736" width="0" style="6" hidden="1" customWidth="1"/>
    <col min="7737" max="7927" width="9" style="6"/>
    <col min="7928" max="7928" width="7.140625" style="6" customWidth="1"/>
    <col min="7929" max="7929" width="1.42578125" style="6" customWidth="1"/>
    <col min="7930" max="7930" width="3.5703125" style="6" customWidth="1"/>
    <col min="7931" max="7931" width="3.7109375" style="6" customWidth="1"/>
    <col min="7932" max="7932" width="14.7109375" style="6" customWidth="1"/>
    <col min="7933" max="7933" width="77.85546875" style="6" customWidth="1"/>
    <col min="7934" max="7934" width="7.42578125" style="6" customWidth="1"/>
    <col min="7935" max="7935" width="9.5703125" style="6" customWidth="1"/>
    <col min="7936" max="7938" width="20.140625" style="6" customWidth="1"/>
    <col min="7939" max="7939" width="13.28515625" style="6" customWidth="1"/>
    <col min="7940" max="7940" width="9" style="6"/>
    <col min="7941" max="7952" width="0" style="6" hidden="1" customWidth="1"/>
    <col min="7953" max="7953" width="14" style="6" customWidth="1"/>
    <col min="7954" max="7954" width="10.5703125" style="6" customWidth="1"/>
    <col min="7955" max="7955" width="12.85546875" style="6" customWidth="1"/>
    <col min="7956" max="7956" width="9.42578125" style="6" customWidth="1"/>
    <col min="7957" max="7957" width="12.85546875" style="6" customWidth="1"/>
    <col min="7958" max="7958" width="14" style="6" customWidth="1"/>
    <col min="7959" max="7970" width="9" style="6"/>
    <col min="7971" max="7992" width="0" style="6" hidden="1" customWidth="1"/>
    <col min="7993" max="8183" width="9" style="6"/>
    <col min="8184" max="8184" width="7.140625" style="6" customWidth="1"/>
    <col min="8185" max="8185" width="1.42578125" style="6" customWidth="1"/>
    <col min="8186" max="8186" width="3.5703125" style="6" customWidth="1"/>
    <col min="8187" max="8187" width="3.7109375" style="6" customWidth="1"/>
    <col min="8188" max="8188" width="14.7109375" style="6" customWidth="1"/>
    <col min="8189" max="8189" width="77.85546875" style="6" customWidth="1"/>
    <col min="8190" max="8190" width="7.42578125" style="6" customWidth="1"/>
    <col min="8191" max="8191" width="9.5703125" style="6" customWidth="1"/>
    <col min="8192" max="8194" width="20.140625" style="6" customWidth="1"/>
    <col min="8195" max="8195" width="13.28515625" style="6" customWidth="1"/>
    <col min="8196" max="8196" width="9" style="6"/>
    <col min="8197" max="8208" width="0" style="6" hidden="1" customWidth="1"/>
    <col min="8209" max="8209" width="14" style="6" customWidth="1"/>
    <col min="8210" max="8210" width="10.5703125" style="6" customWidth="1"/>
    <col min="8211" max="8211" width="12.85546875" style="6" customWidth="1"/>
    <col min="8212" max="8212" width="9.42578125" style="6" customWidth="1"/>
    <col min="8213" max="8213" width="12.85546875" style="6" customWidth="1"/>
    <col min="8214" max="8214" width="14" style="6" customWidth="1"/>
    <col min="8215" max="8226" width="9" style="6"/>
    <col min="8227" max="8248" width="0" style="6" hidden="1" customWidth="1"/>
    <col min="8249" max="8439" width="9" style="6"/>
    <col min="8440" max="8440" width="7.140625" style="6" customWidth="1"/>
    <col min="8441" max="8441" width="1.42578125" style="6" customWidth="1"/>
    <col min="8442" max="8442" width="3.5703125" style="6" customWidth="1"/>
    <col min="8443" max="8443" width="3.7109375" style="6" customWidth="1"/>
    <col min="8444" max="8444" width="14.7109375" style="6" customWidth="1"/>
    <col min="8445" max="8445" width="77.85546875" style="6" customWidth="1"/>
    <col min="8446" max="8446" width="7.42578125" style="6" customWidth="1"/>
    <col min="8447" max="8447" width="9.5703125" style="6" customWidth="1"/>
    <col min="8448" max="8450" width="20.140625" style="6" customWidth="1"/>
    <col min="8451" max="8451" width="13.28515625" style="6" customWidth="1"/>
    <col min="8452" max="8452" width="9" style="6"/>
    <col min="8453" max="8464" width="0" style="6" hidden="1" customWidth="1"/>
    <col min="8465" max="8465" width="14" style="6" customWidth="1"/>
    <col min="8466" max="8466" width="10.5703125" style="6" customWidth="1"/>
    <col min="8467" max="8467" width="12.85546875" style="6" customWidth="1"/>
    <col min="8468" max="8468" width="9.42578125" style="6" customWidth="1"/>
    <col min="8469" max="8469" width="12.85546875" style="6" customWidth="1"/>
    <col min="8470" max="8470" width="14" style="6" customWidth="1"/>
    <col min="8471" max="8482" width="9" style="6"/>
    <col min="8483" max="8504" width="0" style="6" hidden="1" customWidth="1"/>
    <col min="8505" max="8695" width="9" style="6"/>
    <col min="8696" max="8696" width="7.140625" style="6" customWidth="1"/>
    <col min="8697" max="8697" width="1.42578125" style="6" customWidth="1"/>
    <col min="8698" max="8698" width="3.5703125" style="6" customWidth="1"/>
    <col min="8699" max="8699" width="3.7109375" style="6" customWidth="1"/>
    <col min="8700" max="8700" width="14.7109375" style="6" customWidth="1"/>
    <col min="8701" max="8701" width="77.85546875" style="6" customWidth="1"/>
    <col min="8702" max="8702" width="7.42578125" style="6" customWidth="1"/>
    <col min="8703" max="8703" width="9.5703125" style="6" customWidth="1"/>
    <col min="8704" max="8706" width="20.140625" style="6" customWidth="1"/>
    <col min="8707" max="8707" width="13.28515625" style="6" customWidth="1"/>
    <col min="8708" max="8708" width="9" style="6"/>
    <col min="8709" max="8720" width="0" style="6" hidden="1" customWidth="1"/>
    <col min="8721" max="8721" width="14" style="6" customWidth="1"/>
    <col min="8722" max="8722" width="10.5703125" style="6" customWidth="1"/>
    <col min="8723" max="8723" width="12.85546875" style="6" customWidth="1"/>
    <col min="8724" max="8724" width="9.42578125" style="6" customWidth="1"/>
    <col min="8725" max="8725" width="12.85546875" style="6" customWidth="1"/>
    <col min="8726" max="8726" width="14" style="6" customWidth="1"/>
    <col min="8727" max="8738" width="9" style="6"/>
    <col min="8739" max="8760" width="0" style="6" hidden="1" customWidth="1"/>
    <col min="8761" max="8951" width="9" style="6"/>
    <col min="8952" max="8952" width="7.140625" style="6" customWidth="1"/>
    <col min="8953" max="8953" width="1.42578125" style="6" customWidth="1"/>
    <col min="8954" max="8954" width="3.5703125" style="6" customWidth="1"/>
    <col min="8955" max="8955" width="3.7109375" style="6" customWidth="1"/>
    <col min="8956" max="8956" width="14.7109375" style="6" customWidth="1"/>
    <col min="8957" max="8957" width="77.85546875" style="6" customWidth="1"/>
    <col min="8958" max="8958" width="7.42578125" style="6" customWidth="1"/>
    <col min="8959" max="8959" width="9.5703125" style="6" customWidth="1"/>
    <col min="8960" max="8962" width="20.140625" style="6" customWidth="1"/>
    <col min="8963" max="8963" width="13.28515625" style="6" customWidth="1"/>
    <col min="8964" max="8964" width="9" style="6"/>
    <col min="8965" max="8976" width="0" style="6" hidden="1" customWidth="1"/>
    <col min="8977" max="8977" width="14" style="6" customWidth="1"/>
    <col min="8978" max="8978" width="10.5703125" style="6" customWidth="1"/>
    <col min="8979" max="8979" width="12.85546875" style="6" customWidth="1"/>
    <col min="8980" max="8980" width="9.42578125" style="6" customWidth="1"/>
    <col min="8981" max="8981" width="12.85546875" style="6" customWidth="1"/>
    <col min="8982" max="8982" width="14" style="6" customWidth="1"/>
    <col min="8983" max="8994" width="9" style="6"/>
    <col min="8995" max="9016" width="0" style="6" hidden="1" customWidth="1"/>
    <col min="9017" max="9207" width="9" style="6"/>
    <col min="9208" max="9208" width="7.140625" style="6" customWidth="1"/>
    <col min="9209" max="9209" width="1.42578125" style="6" customWidth="1"/>
    <col min="9210" max="9210" width="3.5703125" style="6" customWidth="1"/>
    <col min="9211" max="9211" width="3.7109375" style="6" customWidth="1"/>
    <col min="9212" max="9212" width="14.7109375" style="6" customWidth="1"/>
    <col min="9213" max="9213" width="77.85546875" style="6" customWidth="1"/>
    <col min="9214" max="9214" width="7.42578125" style="6" customWidth="1"/>
    <col min="9215" max="9215" width="9.5703125" style="6" customWidth="1"/>
    <col min="9216" max="9218" width="20.140625" style="6" customWidth="1"/>
    <col min="9219" max="9219" width="13.28515625" style="6" customWidth="1"/>
    <col min="9220" max="9220" width="9" style="6"/>
    <col min="9221" max="9232" width="0" style="6" hidden="1" customWidth="1"/>
    <col min="9233" max="9233" width="14" style="6" customWidth="1"/>
    <col min="9234" max="9234" width="10.5703125" style="6" customWidth="1"/>
    <col min="9235" max="9235" width="12.85546875" style="6" customWidth="1"/>
    <col min="9236" max="9236" width="9.42578125" style="6" customWidth="1"/>
    <col min="9237" max="9237" width="12.85546875" style="6" customWidth="1"/>
    <col min="9238" max="9238" width="14" style="6" customWidth="1"/>
    <col min="9239" max="9250" width="9" style="6"/>
    <col min="9251" max="9272" width="0" style="6" hidden="1" customWidth="1"/>
    <col min="9273" max="9463" width="9" style="6"/>
    <col min="9464" max="9464" width="7.140625" style="6" customWidth="1"/>
    <col min="9465" max="9465" width="1.42578125" style="6" customWidth="1"/>
    <col min="9466" max="9466" width="3.5703125" style="6" customWidth="1"/>
    <col min="9467" max="9467" width="3.7109375" style="6" customWidth="1"/>
    <col min="9468" max="9468" width="14.7109375" style="6" customWidth="1"/>
    <col min="9469" max="9469" width="77.85546875" style="6" customWidth="1"/>
    <col min="9470" max="9470" width="7.42578125" style="6" customWidth="1"/>
    <col min="9471" max="9471" width="9.5703125" style="6" customWidth="1"/>
    <col min="9472" max="9474" width="20.140625" style="6" customWidth="1"/>
    <col min="9475" max="9475" width="13.28515625" style="6" customWidth="1"/>
    <col min="9476" max="9476" width="9" style="6"/>
    <col min="9477" max="9488" width="0" style="6" hidden="1" customWidth="1"/>
    <col min="9489" max="9489" width="14" style="6" customWidth="1"/>
    <col min="9490" max="9490" width="10.5703125" style="6" customWidth="1"/>
    <col min="9491" max="9491" width="12.85546875" style="6" customWidth="1"/>
    <col min="9492" max="9492" width="9.42578125" style="6" customWidth="1"/>
    <col min="9493" max="9493" width="12.85546875" style="6" customWidth="1"/>
    <col min="9494" max="9494" width="14" style="6" customWidth="1"/>
    <col min="9495" max="9506" width="9" style="6"/>
    <col min="9507" max="9528" width="0" style="6" hidden="1" customWidth="1"/>
    <col min="9529" max="9719" width="9" style="6"/>
    <col min="9720" max="9720" width="7.140625" style="6" customWidth="1"/>
    <col min="9721" max="9721" width="1.42578125" style="6" customWidth="1"/>
    <col min="9722" max="9722" width="3.5703125" style="6" customWidth="1"/>
    <col min="9723" max="9723" width="3.7109375" style="6" customWidth="1"/>
    <col min="9724" max="9724" width="14.7109375" style="6" customWidth="1"/>
    <col min="9725" max="9725" width="77.85546875" style="6" customWidth="1"/>
    <col min="9726" max="9726" width="7.42578125" style="6" customWidth="1"/>
    <col min="9727" max="9727" width="9.5703125" style="6" customWidth="1"/>
    <col min="9728" max="9730" width="20.140625" style="6" customWidth="1"/>
    <col min="9731" max="9731" width="13.28515625" style="6" customWidth="1"/>
    <col min="9732" max="9732" width="9" style="6"/>
    <col min="9733" max="9744" width="0" style="6" hidden="1" customWidth="1"/>
    <col min="9745" max="9745" width="14" style="6" customWidth="1"/>
    <col min="9746" max="9746" width="10.5703125" style="6" customWidth="1"/>
    <col min="9747" max="9747" width="12.85546875" style="6" customWidth="1"/>
    <col min="9748" max="9748" width="9.42578125" style="6" customWidth="1"/>
    <col min="9749" max="9749" width="12.85546875" style="6" customWidth="1"/>
    <col min="9750" max="9750" width="14" style="6" customWidth="1"/>
    <col min="9751" max="9762" width="9" style="6"/>
    <col min="9763" max="9784" width="0" style="6" hidden="1" customWidth="1"/>
    <col min="9785" max="9975" width="9" style="6"/>
    <col min="9976" max="9976" width="7.140625" style="6" customWidth="1"/>
    <col min="9977" max="9977" width="1.42578125" style="6" customWidth="1"/>
    <col min="9978" max="9978" width="3.5703125" style="6" customWidth="1"/>
    <col min="9979" max="9979" width="3.7109375" style="6" customWidth="1"/>
    <col min="9980" max="9980" width="14.7109375" style="6" customWidth="1"/>
    <col min="9981" max="9981" width="77.85546875" style="6" customWidth="1"/>
    <col min="9982" max="9982" width="7.42578125" style="6" customWidth="1"/>
    <col min="9983" max="9983" width="9.5703125" style="6" customWidth="1"/>
    <col min="9984" max="9986" width="20.140625" style="6" customWidth="1"/>
    <col min="9987" max="9987" width="13.28515625" style="6" customWidth="1"/>
    <col min="9988" max="9988" width="9" style="6"/>
    <col min="9989" max="10000" width="0" style="6" hidden="1" customWidth="1"/>
    <col min="10001" max="10001" width="14" style="6" customWidth="1"/>
    <col min="10002" max="10002" width="10.5703125" style="6" customWidth="1"/>
    <col min="10003" max="10003" width="12.85546875" style="6" customWidth="1"/>
    <col min="10004" max="10004" width="9.42578125" style="6" customWidth="1"/>
    <col min="10005" max="10005" width="12.85546875" style="6" customWidth="1"/>
    <col min="10006" max="10006" width="14" style="6" customWidth="1"/>
    <col min="10007" max="10018" width="9" style="6"/>
    <col min="10019" max="10040" width="0" style="6" hidden="1" customWidth="1"/>
    <col min="10041" max="10231" width="9" style="6"/>
    <col min="10232" max="10232" width="7.140625" style="6" customWidth="1"/>
    <col min="10233" max="10233" width="1.42578125" style="6" customWidth="1"/>
    <col min="10234" max="10234" width="3.5703125" style="6" customWidth="1"/>
    <col min="10235" max="10235" width="3.7109375" style="6" customWidth="1"/>
    <col min="10236" max="10236" width="14.7109375" style="6" customWidth="1"/>
    <col min="10237" max="10237" width="77.85546875" style="6" customWidth="1"/>
    <col min="10238" max="10238" width="7.42578125" style="6" customWidth="1"/>
    <col min="10239" max="10239" width="9.5703125" style="6" customWidth="1"/>
    <col min="10240" max="10242" width="20.140625" style="6" customWidth="1"/>
    <col min="10243" max="10243" width="13.28515625" style="6" customWidth="1"/>
    <col min="10244" max="10244" width="9" style="6"/>
    <col min="10245" max="10256" width="0" style="6" hidden="1" customWidth="1"/>
    <col min="10257" max="10257" width="14" style="6" customWidth="1"/>
    <col min="10258" max="10258" width="10.5703125" style="6" customWidth="1"/>
    <col min="10259" max="10259" width="12.85546875" style="6" customWidth="1"/>
    <col min="10260" max="10260" width="9.42578125" style="6" customWidth="1"/>
    <col min="10261" max="10261" width="12.85546875" style="6" customWidth="1"/>
    <col min="10262" max="10262" width="14" style="6" customWidth="1"/>
    <col min="10263" max="10274" width="9" style="6"/>
    <col min="10275" max="10296" width="0" style="6" hidden="1" customWidth="1"/>
    <col min="10297" max="10487" width="9" style="6"/>
    <col min="10488" max="10488" width="7.140625" style="6" customWidth="1"/>
    <col min="10489" max="10489" width="1.42578125" style="6" customWidth="1"/>
    <col min="10490" max="10490" width="3.5703125" style="6" customWidth="1"/>
    <col min="10491" max="10491" width="3.7109375" style="6" customWidth="1"/>
    <col min="10492" max="10492" width="14.7109375" style="6" customWidth="1"/>
    <col min="10493" max="10493" width="77.85546875" style="6" customWidth="1"/>
    <col min="10494" max="10494" width="7.42578125" style="6" customWidth="1"/>
    <col min="10495" max="10495" width="9.5703125" style="6" customWidth="1"/>
    <col min="10496" max="10498" width="20.140625" style="6" customWidth="1"/>
    <col min="10499" max="10499" width="13.28515625" style="6" customWidth="1"/>
    <col min="10500" max="10500" width="9" style="6"/>
    <col min="10501" max="10512" width="0" style="6" hidden="1" customWidth="1"/>
    <col min="10513" max="10513" width="14" style="6" customWidth="1"/>
    <col min="10514" max="10514" width="10.5703125" style="6" customWidth="1"/>
    <col min="10515" max="10515" width="12.85546875" style="6" customWidth="1"/>
    <col min="10516" max="10516" width="9.42578125" style="6" customWidth="1"/>
    <col min="10517" max="10517" width="12.85546875" style="6" customWidth="1"/>
    <col min="10518" max="10518" width="14" style="6" customWidth="1"/>
    <col min="10519" max="10530" width="9" style="6"/>
    <col min="10531" max="10552" width="0" style="6" hidden="1" customWidth="1"/>
    <col min="10553" max="10743" width="9" style="6"/>
    <col min="10744" max="10744" width="7.140625" style="6" customWidth="1"/>
    <col min="10745" max="10745" width="1.42578125" style="6" customWidth="1"/>
    <col min="10746" max="10746" width="3.5703125" style="6" customWidth="1"/>
    <col min="10747" max="10747" width="3.7109375" style="6" customWidth="1"/>
    <col min="10748" max="10748" width="14.7109375" style="6" customWidth="1"/>
    <col min="10749" max="10749" width="77.85546875" style="6" customWidth="1"/>
    <col min="10750" max="10750" width="7.42578125" style="6" customWidth="1"/>
    <col min="10751" max="10751" width="9.5703125" style="6" customWidth="1"/>
    <col min="10752" max="10754" width="20.140625" style="6" customWidth="1"/>
    <col min="10755" max="10755" width="13.28515625" style="6" customWidth="1"/>
    <col min="10756" max="10756" width="9" style="6"/>
    <col min="10757" max="10768" width="0" style="6" hidden="1" customWidth="1"/>
    <col min="10769" max="10769" width="14" style="6" customWidth="1"/>
    <col min="10770" max="10770" width="10.5703125" style="6" customWidth="1"/>
    <col min="10771" max="10771" width="12.85546875" style="6" customWidth="1"/>
    <col min="10772" max="10772" width="9.42578125" style="6" customWidth="1"/>
    <col min="10773" max="10773" width="12.85546875" style="6" customWidth="1"/>
    <col min="10774" max="10774" width="14" style="6" customWidth="1"/>
    <col min="10775" max="10786" width="9" style="6"/>
    <col min="10787" max="10808" width="0" style="6" hidden="1" customWidth="1"/>
    <col min="10809" max="10999" width="9" style="6"/>
    <col min="11000" max="11000" width="7.140625" style="6" customWidth="1"/>
    <col min="11001" max="11001" width="1.42578125" style="6" customWidth="1"/>
    <col min="11002" max="11002" width="3.5703125" style="6" customWidth="1"/>
    <col min="11003" max="11003" width="3.7109375" style="6" customWidth="1"/>
    <col min="11004" max="11004" width="14.7109375" style="6" customWidth="1"/>
    <col min="11005" max="11005" width="77.85546875" style="6" customWidth="1"/>
    <col min="11006" max="11006" width="7.42578125" style="6" customWidth="1"/>
    <col min="11007" max="11007" width="9.5703125" style="6" customWidth="1"/>
    <col min="11008" max="11010" width="20.140625" style="6" customWidth="1"/>
    <col min="11011" max="11011" width="13.28515625" style="6" customWidth="1"/>
    <col min="11012" max="11012" width="9" style="6"/>
    <col min="11013" max="11024" width="0" style="6" hidden="1" customWidth="1"/>
    <col min="11025" max="11025" width="14" style="6" customWidth="1"/>
    <col min="11026" max="11026" width="10.5703125" style="6" customWidth="1"/>
    <col min="11027" max="11027" width="12.85546875" style="6" customWidth="1"/>
    <col min="11028" max="11028" width="9.42578125" style="6" customWidth="1"/>
    <col min="11029" max="11029" width="12.85546875" style="6" customWidth="1"/>
    <col min="11030" max="11030" width="14" style="6" customWidth="1"/>
    <col min="11031" max="11042" width="9" style="6"/>
    <col min="11043" max="11064" width="0" style="6" hidden="1" customWidth="1"/>
    <col min="11065" max="11255" width="9" style="6"/>
    <col min="11256" max="11256" width="7.140625" style="6" customWidth="1"/>
    <col min="11257" max="11257" width="1.42578125" style="6" customWidth="1"/>
    <col min="11258" max="11258" width="3.5703125" style="6" customWidth="1"/>
    <col min="11259" max="11259" width="3.7109375" style="6" customWidth="1"/>
    <col min="11260" max="11260" width="14.7109375" style="6" customWidth="1"/>
    <col min="11261" max="11261" width="77.85546875" style="6" customWidth="1"/>
    <col min="11262" max="11262" width="7.42578125" style="6" customWidth="1"/>
    <col min="11263" max="11263" width="9.5703125" style="6" customWidth="1"/>
    <col min="11264" max="11266" width="20.140625" style="6" customWidth="1"/>
    <col min="11267" max="11267" width="13.28515625" style="6" customWidth="1"/>
    <col min="11268" max="11268" width="9" style="6"/>
    <col min="11269" max="11280" width="0" style="6" hidden="1" customWidth="1"/>
    <col min="11281" max="11281" width="14" style="6" customWidth="1"/>
    <col min="11282" max="11282" width="10.5703125" style="6" customWidth="1"/>
    <col min="11283" max="11283" width="12.85546875" style="6" customWidth="1"/>
    <col min="11284" max="11284" width="9.42578125" style="6" customWidth="1"/>
    <col min="11285" max="11285" width="12.85546875" style="6" customWidth="1"/>
    <col min="11286" max="11286" width="14" style="6" customWidth="1"/>
    <col min="11287" max="11298" width="9" style="6"/>
    <col min="11299" max="11320" width="0" style="6" hidden="1" customWidth="1"/>
    <col min="11321" max="11511" width="9" style="6"/>
    <col min="11512" max="11512" width="7.140625" style="6" customWidth="1"/>
    <col min="11513" max="11513" width="1.42578125" style="6" customWidth="1"/>
    <col min="11514" max="11514" width="3.5703125" style="6" customWidth="1"/>
    <col min="11515" max="11515" width="3.7109375" style="6" customWidth="1"/>
    <col min="11516" max="11516" width="14.7109375" style="6" customWidth="1"/>
    <col min="11517" max="11517" width="77.85546875" style="6" customWidth="1"/>
    <col min="11518" max="11518" width="7.42578125" style="6" customWidth="1"/>
    <col min="11519" max="11519" width="9.5703125" style="6" customWidth="1"/>
    <col min="11520" max="11522" width="20.140625" style="6" customWidth="1"/>
    <col min="11523" max="11523" width="13.28515625" style="6" customWidth="1"/>
    <col min="11524" max="11524" width="9" style="6"/>
    <col min="11525" max="11536" width="0" style="6" hidden="1" customWidth="1"/>
    <col min="11537" max="11537" width="14" style="6" customWidth="1"/>
    <col min="11538" max="11538" width="10.5703125" style="6" customWidth="1"/>
    <col min="11539" max="11539" width="12.85546875" style="6" customWidth="1"/>
    <col min="11540" max="11540" width="9.42578125" style="6" customWidth="1"/>
    <col min="11541" max="11541" width="12.85546875" style="6" customWidth="1"/>
    <col min="11542" max="11542" width="14" style="6" customWidth="1"/>
    <col min="11543" max="11554" width="9" style="6"/>
    <col min="11555" max="11576" width="0" style="6" hidden="1" customWidth="1"/>
    <col min="11577" max="11767" width="9" style="6"/>
    <col min="11768" max="11768" width="7.140625" style="6" customWidth="1"/>
    <col min="11769" max="11769" width="1.42578125" style="6" customWidth="1"/>
    <col min="11770" max="11770" width="3.5703125" style="6" customWidth="1"/>
    <col min="11771" max="11771" width="3.7109375" style="6" customWidth="1"/>
    <col min="11772" max="11772" width="14.7109375" style="6" customWidth="1"/>
    <col min="11773" max="11773" width="77.85546875" style="6" customWidth="1"/>
    <col min="11774" max="11774" width="7.42578125" style="6" customWidth="1"/>
    <col min="11775" max="11775" width="9.5703125" style="6" customWidth="1"/>
    <col min="11776" max="11778" width="20.140625" style="6" customWidth="1"/>
    <col min="11779" max="11779" width="13.28515625" style="6" customWidth="1"/>
    <col min="11780" max="11780" width="9" style="6"/>
    <col min="11781" max="11792" width="0" style="6" hidden="1" customWidth="1"/>
    <col min="11793" max="11793" width="14" style="6" customWidth="1"/>
    <col min="11794" max="11794" width="10.5703125" style="6" customWidth="1"/>
    <col min="11795" max="11795" width="12.85546875" style="6" customWidth="1"/>
    <col min="11796" max="11796" width="9.42578125" style="6" customWidth="1"/>
    <col min="11797" max="11797" width="12.85546875" style="6" customWidth="1"/>
    <col min="11798" max="11798" width="14" style="6" customWidth="1"/>
    <col min="11799" max="11810" width="9" style="6"/>
    <col min="11811" max="11832" width="0" style="6" hidden="1" customWidth="1"/>
    <col min="11833" max="12023" width="9" style="6"/>
    <col min="12024" max="12024" width="7.140625" style="6" customWidth="1"/>
    <col min="12025" max="12025" width="1.42578125" style="6" customWidth="1"/>
    <col min="12026" max="12026" width="3.5703125" style="6" customWidth="1"/>
    <col min="12027" max="12027" width="3.7109375" style="6" customWidth="1"/>
    <col min="12028" max="12028" width="14.7109375" style="6" customWidth="1"/>
    <col min="12029" max="12029" width="77.85546875" style="6" customWidth="1"/>
    <col min="12030" max="12030" width="7.42578125" style="6" customWidth="1"/>
    <col min="12031" max="12031" width="9.5703125" style="6" customWidth="1"/>
    <col min="12032" max="12034" width="20.140625" style="6" customWidth="1"/>
    <col min="12035" max="12035" width="13.28515625" style="6" customWidth="1"/>
    <col min="12036" max="12036" width="9" style="6"/>
    <col min="12037" max="12048" width="0" style="6" hidden="1" customWidth="1"/>
    <col min="12049" max="12049" width="14" style="6" customWidth="1"/>
    <col min="12050" max="12050" width="10.5703125" style="6" customWidth="1"/>
    <col min="12051" max="12051" width="12.85546875" style="6" customWidth="1"/>
    <col min="12052" max="12052" width="9.42578125" style="6" customWidth="1"/>
    <col min="12053" max="12053" width="12.85546875" style="6" customWidth="1"/>
    <col min="12054" max="12054" width="14" style="6" customWidth="1"/>
    <col min="12055" max="12066" width="9" style="6"/>
    <col min="12067" max="12088" width="0" style="6" hidden="1" customWidth="1"/>
    <col min="12089" max="12279" width="9" style="6"/>
    <col min="12280" max="12280" width="7.140625" style="6" customWidth="1"/>
    <col min="12281" max="12281" width="1.42578125" style="6" customWidth="1"/>
    <col min="12282" max="12282" width="3.5703125" style="6" customWidth="1"/>
    <col min="12283" max="12283" width="3.7109375" style="6" customWidth="1"/>
    <col min="12284" max="12284" width="14.7109375" style="6" customWidth="1"/>
    <col min="12285" max="12285" width="77.85546875" style="6" customWidth="1"/>
    <col min="12286" max="12286" width="7.42578125" style="6" customWidth="1"/>
    <col min="12287" max="12287" width="9.5703125" style="6" customWidth="1"/>
    <col min="12288" max="12290" width="20.140625" style="6" customWidth="1"/>
    <col min="12291" max="12291" width="13.28515625" style="6" customWidth="1"/>
    <col min="12292" max="12292" width="9" style="6"/>
    <col min="12293" max="12304" width="0" style="6" hidden="1" customWidth="1"/>
    <col min="12305" max="12305" width="14" style="6" customWidth="1"/>
    <col min="12306" max="12306" width="10.5703125" style="6" customWidth="1"/>
    <col min="12307" max="12307" width="12.85546875" style="6" customWidth="1"/>
    <col min="12308" max="12308" width="9.42578125" style="6" customWidth="1"/>
    <col min="12309" max="12309" width="12.85546875" style="6" customWidth="1"/>
    <col min="12310" max="12310" width="14" style="6" customWidth="1"/>
    <col min="12311" max="12322" width="9" style="6"/>
    <col min="12323" max="12344" width="0" style="6" hidden="1" customWidth="1"/>
    <col min="12345" max="12535" width="9" style="6"/>
    <col min="12536" max="12536" width="7.140625" style="6" customWidth="1"/>
    <col min="12537" max="12537" width="1.42578125" style="6" customWidth="1"/>
    <col min="12538" max="12538" width="3.5703125" style="6" customWidth="1"/>
    <col min="12539" max="12539" width="3.7109375" style="6" customWidth="1"/>
    <col min="12540" max="12540" width="14.7109375" style="6" customWidth="1"/>
    <col min="12541" max="12541" width="77.85546875" style="6" customWidth="1"/>
    <col min="12542" max="12542" width="7.42578125" style="6" customWidth="1"/>
    <col min="12543" max="12543" width="9.5703125" style="6" customWidth="1"/>
    <col min="12544" max="12546" width="20.140625" style="6" customWidth="1"/>
    <col min="12547" max="12547" width="13.28515625" style="6" customWidth="1"/>
    <col min="12548" max="12548" width="9" style="6"/>
    <col min="12549" max="12560" width="0" style="6" hidden="1" customWidth="1"/>
    <col min="12561" max="12561" width="14" style="6" customWidth="1"/>
    <col min="12562" max="12562" width="10.5703125" style="6" customWidth="1"/>
    <col min="12563" max="12563" width="12.85546875" style="6" customWidth="1"/>
    <col min="12564" max="12564" width="9.42578125" style="6" customWidth="1"/>
    <col min="12565" max="12565" width="12.85546875" style="6" customWidth="1"/>
    <col min="12566" max="12566" width="14" style="6" customWidth="1"/>
    <col min="12567" max="12578" width="9" style="6"/>
    <col min="12579" max="12600" width="0" style="6" hidden="1" customWidth="1"/>
    <col min="12601" max="12791" width="9" style="6"/>
    <col min="12792" max="12792" width="7.140625" style="6" customWidth="1"/>
    <col min="12793" max="12793" width="1.42578125" style="6" customWidth="1"/>
    <col min="12794" max="12794" width="3.5703125" style="6" customWidth="1"/>
    <col min="12795" max="12795" width="3.7109375" style="6" customWidth="1"/>
    <col min="12796" max="12796" width="14.7109375" style="6" customWidth="1"/>
    <col min="12797" max="12797" width="77.85546875" style="6" customWidth="1"/>
    <col min="12798" max="12798" width="7.42578125" style="6" customWidth="1"/>
    <col min="12799" max="12799" width="9.5703125" style="6" customWidth="1"/>
    <col min="12800" max="12802" width="20.140625" style="6" customWidth="1"/>
    <col min="12803" max="12803" width="13.28515625" style="6" customWidth="1"/>
    <col min="12804" max="12804" width="9" style="6"/>
    <col min="12805" max="12816" width="0" style="6" hidden="1" customWidth="1"/>
    <col min="12817" max="12817" width="14" style="6" customWidth="1"/>
    <col min="12818" max="12818" width="10.5703125" style="6" customWidth="1"/>
    <col min="12819" max="12819" width="12.85546875" style="6" customWidth="1"/>
    <col min="12820" max="12820" width="9.42578125" style="6" customWidth="1"/>
    <col min="12821" max="12821" width="12.85546875" style="6" customWidth="1"/>
    <col min="12822" max="12822" width="14" style="6" customWidth="1"/>
    <col min="12823" max="12834" width="9" style="6"/>
    <col min="12835" max="12856" width="0" style="6" hidden="1" customWidth="1"/>
    <col min="12857" max="13047" width="9" style="6"/>
    <col min="13048" max="13048" width="7.140625" style="6" customWidth="1"/>
    <col min="13049" max="13049" width="1.42578125" style="6" customWidth="1"/>
    <col min="13050" max="13050" width="3.5703125" style="6" customWidth="1"/>
    <col min="13051" max="13051" width="3.7109375" style="6" customWidth="1"/>
    <col min="13052" max="13052" width="14.7109375" style="6" customWidth="1"/>
    <col min="13053" max="13053" width="77.85546875" style="6" customWidth="1"/>
    <col min="13054" max="13054" width="7.42578125" style="6" customWidth="1"/>
    <col min="13055" max="13055" width="9.5703125" style="6" customWidth="1"/>
    <col min="13056" max="13058" width="20.140625" style="6" customWidth="1"/>
    <col min="13059" max="13059" width="13.28515625" style="6" customWidth="1"/>
    <col min="13060" max="13060" width="9" style="6"/>
    <col min="13061" max="13072" width="0" style="6" hidden="1" customWidth="1"/>
    <col min="13073" max="13073" width="14" style="6" customWidth="1"/>
    <col min="13074" max="13074" width="10.5703125" style="6" customWidth="1"/>
    <col min="13075" max="13075" width="12.85546875" style="6" customWidth="1"/>
    <col min="13076" max="13076" width="9.42578125" style="6" customWidth="1"/>
    <col min="13077" max="13077" width="12.85546875" style="6" customWidth="1"/>
    <col min="13078" max="13078" width="14" style="6" customWidth="1"/>
    <col min="13079" max="13090" width="9" style="6"/>
    <col min="13091" max="13112" width="0" style="6" hidden="1" customWidth="1"/>
    <col min="13113" max="13303" width="9" style="6"/>
    <col min="13304" max="13304" width="7.140625" style="6" customWidth="1"/>
    <col min="13305" max="13305" width="1.42578125" style="6" customWidth="1"/>
    <col min="13306" max="13306" width="3.5703125" style="6" customWidth="1"/>
    <col min="13307" max="13307" width="3.7109375" style="6" customWidth="1"/>
    <col min="13308" max="13308" width="14.7109375" style="6" customWidth="1"/>
    <col min="13309" max="13309" width="77.85546875" style="6" customWidth="1"/>
    <col min="13310" max="13310" width="7.42578125" style="6" customWidth="1"/>
    <col min="13311" max="13311" width="9.5703125" style="6" customWidth="1"/>
    <col min="13312" max="13314" width="20.140625" style="6" customWidth="1"/>
    <col min="13315" max="13315" width="13.28515625" style="6" customWidth="1"/>
    <col min="13316" max="13316" width="9" style="6"/>
    <col min="13317" max="13328" width="0" style="6" hidden="1" customWidth="1"/>
    <col min="13329" max="13329" width="14" style="6" customWidth="1"/>
    <col min="13330" max="13330" width="10.5703125" style="6" customWidth="1"/>
    <col min="13331" max="13331" width="12.85546875" style="6" customWidth="1"/>
    <col min="13332" max="13332" width="9.42578125" style="6" customWidth="1"/>
    <col min="13333" max="13333" width="12.85546875" style="6" customWidth="1"/>
    <col min="13334" max="13334" width="14" style="6" customWidth="1"/>
    <col min="13335" max="13346" width="9" style="6"/>
    <col min="13347" max="13368" width="0" style="6" hidden="1" customWidth="1"/>
    <col min="13369" max="13559" width="9" style="6"/>
    <col min="13560" max="13560" width="7.140625" style="6" customWidth="1"/>
    <col min="13561" max="13561" width="1.42578125" style="6" customWidth="1"/>
    <col min="13562" max="13562" width="3.5703125" style="6" customWidth="1"/>
    <col min="13563" max="13563" width="3.7109375" style="6" customWidth="1"/>
    <col min="13564" max="13564" width="14.7109375" style="6" customWidth="1"/>
    <col min="13565" max="13565" width="77.85546875" style="6" customWidth="1"/>
    <col min="13566" max="13566" width="7.42578125" style="6" customWidth="1"/>
    <col min="13567" max="13567" width="9.5703125" style="6" customWidth="1"/>
    <col min="13568" max="13570" width="20.140625" style="6" customWidth="1"/>
    <col min="13571" max="13571" width="13.28515625" style="6" customWidth="1"/>
    <col min="13572" max="13572" width="9" style="6"/>
    <col min="13573" max="13584" width="0" style="6" hidden="1" customWidth="1"/>
    <col min="13585" max="13585" width="14" style="6" customWidth="1"/>
    <col min="13586" max="13586" width="10.5703125" style="6" customWidth="1"/>
    <col min="13587" max="13587" width="12.85546875" style="6" customWidth="1"/>
    <col min="13588" max="13588" width="9.42578125" style="6" customWidth="1"/>
    <col min="13589" max="13589" width="12.85546875" style="6" customWidth="1"/>
    <col min="13590" max="13590" width="14" style="6" customWidth="1"/>
    <col min="13591" max="13602" width="9" style="6"/>
    <col min="13603" max="13624" width="0" style="6" hidden="1" customWidth="1"/>
    <col min="13625" max="13815" width="9" style="6"/>
    <col min="13816" max="13816" width="7.140625" style="6" customWidth="1"/>
    <col min="13817" max="13817" width="1.42578125" style="6" customWidth="1"/>
    <col min="13818" max="13818" width="3.5703125" style="6" customWidth="1"/>
    <col min="13819" max="13819" width="3.7109375" style="6" customWidth="1"/>
    <col min="13820" max="13820" width="14.7109375" style="6" customWidth="1"/>
    <col min="13821" max="13821" width="77.85546875" style="6" customWidth="1"/>
    <col min="13822" max="13822" width="7.42578125" style="6" customWidth="1"/>
    <col min="13823" max="13823" width="9.5703125" style="6" customWidth="1"/>
    <col min="13824" max="13826" width="20.140625" style="6" customWidth="1"/>
    <col min="13827" max="13827" width="13.28515625" style="6" customWidth="1"/>
    <col min="13828" max="13828" width="9" style="6"/>
    <col min="13829" max="13840" width="0" style="6" hidden="1" customWidth="1"/>
    <col min="13841" max="13841" width="14" style="6" customWidth="1"/>
    <col min="13842" max="13842" width="10.5703125" style="6" customWidth="1"/>
    <col min="13843" max="13843" width="12.85546875" style="6" customWidth="1"/>
    <col min="13844" max="13844" width="9.42578125" style="6" customWidth="1"/>
    <col min="13845" max="13845" width="12.85546875" style="6" customWidth="1"/>
    <col min="13846" max="13846" width="14" style="6" customWidth="1"/>
    <col min="13847" max="13858" width="9" style="6"/>
    <col min="13859" max="13880" width="0" style="6" hidden="1" customWidth="1"/>
    <col min="13881" max="14071" width="9" style="6"/>
    <col min="14072" max="14072" width="7.140625" style="6" customWidth="1"/>
    <col min="14073" max="14073" width="1.42578125" style="6" customWidth="1"/>
    <col min="14074" max="14074" width="3.5703125" style="6" customWidth="1"/>
    <col min="14075" max="14075" width="3.7109375" style="6" customWidth="1"/>
    <col min="14076" max="14076" width="14.7109375" style="6" customWidth="1"/>
    <col min="14077" max="14077" width="77.85546875" style="6" customWidth="1"/>
    <col min="14078" max="14078" width="7.42578125" style="6" customWidth="1"/>
    <col min="14079" max="14079" width="9.5703125" style="6" customWidth="1"/>
    <col min="14080" max="14082" width="20.140625" style="6" customWidth="1"/>
    <col min="14083" max="14083" width="13.28515625" style="6" customWidth="1"/>
    <col min="14084" max="14084" width="9" style="6"/>
    <col min="14085" max="14096" width="0" style="6" hidden="1" customWidth="1"/>
    <col min="14097" max="14097" width="14" style="6" customWidth="1"/>
    <col min="14098" max="14098" width="10.5703125" style="6" customWidth="1"/>
    <col min="14099" max="14099" width="12.85546875" style="6" customWidth="1"/>
    <col min="14100" max="14100" width="9.42578125" style="6" customWidth="1"/>
    <col min="14101" max="14101" width="12.85546875" style="6" customWidth="1"/>
    <col min="14102" max="14102" width="14" style="6" customWidth="1"/>
    <col min="14103" max="14114" width="9" style="6"/>
    <col min="14115" max="14136" width="0" style="6" hidden="1" customWidth="1"/>
    <col min="14137" max="14327" width="9" style="6"/>
    <col min="14328" max="14328" width="7.140625" style="6" customWidth="1"/>
    <col min="14329" max="14329" width="1.42578125" style="6" customWidth="1"/>
    <col min="14330" max="14330" width="3.5703125" style="6" customWidth="1"/>
    <col min="14331" max="14331" width="3.7109375" style="6" customWidth="1"/>
    <col min="14332" max="14332" width="14.7109375" style="6" customWidth="1"/>
    <col min="14333" max="14333" width="77.85546875" style="6" customWidth="1"/>
    <col min="14334" max="14334" width="7.42578125" style="6" customWidth="1"/>
    <col min="14335" max="14335" width="9.5703125" style="6" customWidth="1"/>
    <col min="14336" max="14338" width="20.140625" style="6" customWidth="1"/>
    <col min="14339" max="14339" width="13.28515625" style="6" customWidth="1"/>
    <col min="14340" max="14340" width="9" style="6"/>
    <col min="14341" max="14352" width="0" style="6" hidden="1" customWidth="1"/>
    <col min="14353" max="14353" width="14" style="6" customWidth="1"/>
    <col min="14354" max="14354" width="10.5703125" style="6" customWidth="1"/>
    <col min="14355" max="14355" width="12.85546875" style="6" customWidth="1"/>
    <col min="14356" max="14356" width="9.42578125" style="6" customWidth="1"/>
    <col min="14357" max="14357" width="12.85546875" style="6" customWidth="1"/>
    <col min="14358" max="14358" width="14" style="6" customWidth="1"/>
    <col min="14359" max="14370" width="9" style="6"/>
    <col min="14371" max="14392" width="0" style="6" hidden="1" customWidth="1"/>
    <col min="14393" max="14583" width="9" style="6"/>
    <col min="14584" max="14584" width="7.140625" style="6" customWidth="1"/>
    <col min="14585" max="14585" width="1.42578125" style="6" customWidth="1"/>
    <col min="14586" max="14586" width="3.5703125" style="6" customWidth="1"/>
    <col min="14587" max="14587" width="3.7109375" style="6" customWidth="1"/>
    <col min="14588" max="14588" width="14.7109375" style="6" customWidth="1"/>
    <col min="14589" max="14589" width="77.85546875" style="6" customWidth="1"/>
    <col min="14590" max="14590" width="7.42578125" style="6" customWidth="1"/>
    <col min="14591" max="14591" width="9.5703125" style="6" customWidth="1"/>
    <col min="14592" max="14594" width="20.140625" style="6" customWidth="1"/>
    <col min="14595" max="14595" width="13.28515625" style="6" customWidth="1"/>
    <col min="14596" max="14596" width="9" style="6"/>
    <col min="14597" max="14608" width="0" style="6" hidden="1" customWidth="1"/>
    <col min="14609" max="14609" width="14" style="6" customWidth="1"/>
    <col min="14610" max="14610" width="10.5703125" style="6" customWidth="1"/>
    <col min="14611" max="14611" width="12.85546875" style="6" customWidth="1"/>
    <col min="14612" max="14612" width="9.42578125" style="6" customWidth="1"/>
    <col min="14613" max="14613" width="12.85546875" style="6" customWidth="1"/>
    <col min="14614" max="14614" width="14" style="6" customWidth="1"/>
    <col min="14615" max="14626" width="9" style="6"/>
    <col min="14627" max="14648" width="0" style="6" hidden="1" customWidth="1"/>
    <col min="14649" max="14839" width="9" style="6"/>
    <col min="14840" max="14840" width="7.140625" style="6" customWidth="1"/>
    <col min="14841" max="14841" width="1.42578125" style="6" customWidth="1"/>
    <col min="14842" max="14842" width="3.5703125" style="6" customWidth="1"/>
    <col min="14843" max="14843" width="3.7109375" style="6" customWidth="1"/>
    <col min="14844" max="14844" width="14.7109375" style="6" customWidth="1"/>
    <col min="14845" max="14845" width="77.85546875" style="6" customWidth="1"/>
    <col min="14846" max="14846" width="7.42578125" style="6" customWidth="1"/>
    <col min="14847" max="14847" width="9.5703125" style="6" customWidth="1"/>
    <col min="14848" max="14850" width="20.140625" style="6" customWidth="1"/>
    <col min="14851" max="14851" width="13.28515625" style="6" customWidth="1"/>
    <col min="14852" max="14852" width="9" style="6"/>
    <col min="14853" max="14864" width="0" style="6" hidden="1" customWidth="1"/>
    <col min="14865" max="14865" width="14" style="6" customWidth="1"/>
    <col min="14866" max="14866" width="10.5703125" style="6" customWidth="1"/>
    <col min="14867" max="14867" width="12.85546875" style="6" customWidth="1"/>
    <col min="14868" max="14868" width="9.42578125" style="6" customWidth="1"/>
    <col min="14869" max="14869" width="12.85546875" style="6" customWidth="1"/>
    <col min="14870" max="14870" width="14" style="6" customWidth="1"/>
    <col min="14871" max="14882" width="9" style="6"/>
    <col min="14883" max="14904" width="0" style="6" hidden="1" customWidth="1"/>
    <col min="14905" max="15095" width="9" style="6"/>
    <col min="15096" max="15096" width="7.140625" style="6" customWidth="1"/>
    <col min="15097" max="15097" width="1.42578125" style="6" customWidth="1"/>
    <col min="15098" max="15098" width="3.5703125" style="6" customWidth="1"/>
    <col min="15099" max="15099" width="3.7109375" style="6" customWidth="1"/>
    <col min="15100" max="15100" width="14.7109375" style="6" customWidth="1"/>
    <col min="15101" max="15101" width="77.85546875" style="6" customWidth="1"/>
    <col min="15102" max="15102" width="7.42578125" style="6" customWidth="1"/>
    <col min="15103" max="15103" width="9.5703125" style="6" customWidth="1"/>
    <col min="15104" max="15106" width="20.140625" style="6" customWidth="1"/>
    <col min="15107" max="15107" width="13.28515625" style="6" customWidth="1"/>
    <col min="15108" max="15108" width="9" style="6"/>
    <col min="15109" max="15120" width="0" style="6" hidden="1" customWidth="1"/>
    <col min="15121" max="15121" width="14" style="6" customWidth="1"/>
    <col min="15122" max="15122" width="10.5703125" style="6" customWidth="1"/>
    <col min="15123" max="15123" width="12.85546875" style="6" customWidth="1"/>
    <col min="15124" max="15124" width="9.42578125" style="6" customWidth="1"/>
    <col min="15125" max="15125" width="12.85546875" style="6" customWidth="1"/>
    <col min="15126" max="15126" width="14" style="6" customWidth="1"/>
    <col min="15127" max="15138" width="9" style="6"/>
    <col min="15139" max="15160" width="0" style="6" hidden="1" customWidth="1"/>
    <col min="15161" max="15351" width="9" style="6"/>
    <col min="15352" max="15352" width="7.140625" style="6" customWidth="1"/>
    <col min="15353" max="15353" width="1.42578125" style="6" customWidth="1"/>
    <col min="15354" max="15354" width="3.5703125" style="6" customWidth="1"/>
    <col min="15355" max="15355" width="3.7109375" style="6" customWidth="1"/>
    <col min="15356" max="15356" width="14.7109375" style="6" customWidth="1"/>
    <col min="15357" max="15357" width="77.85546875" style="6" customWidth="1"/>
    <col min="15358" max="15358" width="7.42578125" style="6" customWidth="1"/>
    <col min="15359" max="15359" width="9.5703125" style="6" customWidth="1"/>
    <col min="15360" max="15362" width="20.140625" style="6" customWidth="1"/>
    <col min="15363" max="15363" width="13.28515625" style="6" customWidth="1"/>
    <col min="15364" max="15364" width="9" style="6"/>
    <col min="15365" max="15376" width="0" style="6" hidden="1" customWidth="1"/>
    <col min="15377" max="15377" width="14" style="6" customWidth="1"/>
    <col min="15378" max="15378" width="10.5703125" style="6" customWidth="1"/>
    <col min="15379" max="15379" width="12.85546875" style="6" customWidth="1"/>
    <col min="15380" max="15380" width="9.42578125" style="6" customWidth="1"/>
    <col min="15381" max="15381" width="12.85546875" style="6" customWidth="1"/>
    <col min="15382" max="15382" width="14" style="6" customWidth="1"/>
    <col min="15383" max="15394" width="9" style="6"/>
    <col min="15395" max="15416" width="0" style="6" hidden="1" customWidth="1"/>
    <col min="15417" max="15607" width="9" style="6"/>
    <col min="15608" max="15608" width="7.140625" style="6" customWidth="1"/>
    <col min="15609" max="15609" width="1.42578125" style="6" customWidth="1"/>
    <col min="15610" max="15610" width="3.5703125" style="6" customWidth="1"/>
    <col min="15611" max="15611" width="3.7109375" style="6" customWidth="1"/>
    <col min="15612" max="15612" width="14.7109375" style="6" customWidth="1"/>
    <col min="15613" max="15613" width="77.85546875" style="6" customWidth="1"/>
    <col min="15614" max="15614" width="7.42578125" style="6" customWidth="1"/>
    <col min="15615" max="15615" width="9.5703125" style="6" customWidth="1"/>
    <col min="15616" max="15618" width="20.140625" style="6" customWidth="1"/>
    <col min="15619" max="15619" width="13.28515625" style="6" customWidth="1"/>
    <col min="15620" max="15620" width="9" style="6"/>
    <col min="15621" max="15632" width="0" style="6" hidden="1" customWidth="1"/>
    <col min="15633" max="15633" width="14" style="6" customWidth="1"/>
    <col min="15634" max="15634" width="10.5703125" style="6" customWidth="1"/>
    <col min="15635" max="15635" width="12.85546875" style="6" customWidth="1"/>
    <col min="15636" max="15636" width="9.42578125" style="6" customWidth="1"/>
    <col min="15637" max="15637" width="12.85546875" style="6" customWidth="1"/>
    <col min="15638" max="15638" width="14" style="6" customWidth="1"/>
    <col min="15639" max="15650" width="9" style="6"/>
    <col min="15651" max="15672" width="0" style="6" hidden="1" customWidth="1"/>
    <col min="15673" max="15863" width="9" style="6"/>
    <col min="15864" max="15864" width="7.140625" style="6" customWidth="1"/>
    <col min="15865" max="15865" width="1.42578125" style="6" customWidth="1"/>
    <col min="15866" max="15866" width="3.5703125" style="6" customWidth="1"/>
    <col min="15867" max="15867" width="3.7109375" style="6" customWidth="1"/>
    <col min="15868" max="15868" width="14.7109375" style="6" customWidth="1"/>
    <col min="15869" max="15869" width="77.85546875" style="6" customWidth="1"/>
    <col min="15870" max="15870" width="7.42578125" style="6" customWidth="1"/>
    <col min="15871" max="15871" width="9.5703125" style="6" customWidth="1"/>
    <col min="15872" max="15874" width="20.140625" style="6" customWidth="1"/>
    <col min="15875" max="15875" width="13.28515625" style="6" customWidth="1"/>
    <col min="15876" max="15876" width="9" style="6"/>
    <col min="15877" max="15888" width="0" style="6" hidden="1" customWidth="1"/>
    <col min="15889" max="15889" width="14" style="6" customWidth="1"/>
    <col min="15890" max="15890" width="10.5703125" style="6" customWidth="1"/>
    <col min="15891" max="15891" width="12.85546875" style="6" customWidth="1"/>
    <col min="15892" max="15892" width="9.42578125" style="6" customWidth="1"/>
    <col min="15893" max="15893" width="12.85546875" style="6" customWidth="1"/>
    <col min="15894" max="15894" width="14" style="6" customWidth="1"/>
    <col min="15895" max="15906" width="9" style="6"/>
    <col min="15907" max="15928" width="0" style="6" hidden="1" customWidth="1"/>
    <col min="15929" max="16119" width="9" style="6"/>
    <col min="16120" max="16120" width="7.140625" style="6" customWidth="1"/>
    <col min="16121" max="16121" width="1.42578125" style="6" customWidth="1"/>
    <col min="16122" max="16122" width="3.5703125" style="6" customWidth="1"/>
    <col min="16123" max="16123" width="3.7109375" style="6" customWidth="1"/>
    <col min="16124" max="16124" width="14.7109375" style="6" customWidth="1"/>
    <col min="16125" max="16125" width="77.85546875" style="6" customWidth="1"/>
    <col min="16126" max="16126" width="7.42578125" style="6" customWidth="1"/>
    <col min="16127" max="16127" width="9.5703125" style="6" customWidth="1"/>
    <col min="16128" max="16130" width="20.140625" style="6" customWidth="1"/>
    <col min="16131" max="16131" width="13.28515625" style="6" customWidth="1"/>
    <col min="16132" max="16132" width="9" style="6"/>
    <col min="16133" max="16144" width="0" style="6" hidden="1" customWidth="1"/>
    <col min="16145" max="16145" width="14" style="6" customWidth="1"/>
    <col min="16146" max="16146" width="10.5703125" style="6" customWidth="1"/>
    <col min="16147" max="16147" width="12.85546875" style="6" customWidth="1"/>
    <col min="16148" max="16148" width="9.42578125" style="6" customWidth="1"/>
    <col min="16149" max="16149" width="12.85546875" style="6" customWidth="1"/>
    <col min="16150" max="16150" width="14" style="6" customWidth="1"/>
    <col min="16151" max="16162" width="9" style="6"/>
    <col min="16163" max="16184" width="0" style="6" hidden="1" customWidth="1"/>
    <col min="16185" max="16384" width="9" style="6"/>
  </cols>
  <sheetData>
    <row r="1" spans="1:37" s="5" customFormat="1" ht="22.5" customHeight="1" x14ac:dyDescent="0.25">
      <c r="A1" s="1"/>
      <c r="B1" s="2"/>
      <c r="C1" s="2"/>
      <c r="D1" s="3" t="s">
        <v>0</v>
      </c>
      <c r="E1" s="2"/>
      <c r="F1" s="127" t="s">
        <v>1</v>
      </c>
      <c r="G1" s="256" t="s">
        <v>2</v>
      </c>
      <c r="H1" s="256"/>
      <c r="I1" s="2"/>
      <c r="J1" s="127" t="s">
        <v>3</v>
      </c>
      <c r="K1" s="3" t="s">
        <v>4</v>
      </c>
      <c r="L1" s="127" t="s">
        <v>5</v>
      </c>
      <c r="M1" s="127"/>
      <c r="N1" s="127"/>
      <c r="O1" s="127"/>
      <c r="P1" s="127"/>
      <c r="Q1" s="127"/>
      <c r="R1" s="127"/>
      <c r="S1" s="127"/>
      <c r="T1" s="127"/>
      <c r="U1" s="4"/>
      <c r="V1" s="4"/>
    </row>
    <row r="2" spans="1:37" ht="37.5" customHeight="1" x14ac:dyDescent="0.25"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AK2" s="6" t="s">
        <v>122</v>
      </c>
    </row>
    <row r="3" spans="1:37" ht="7.5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K3" s="6" t="s">
        <v>6</v>
      </c>
    </row>
    <row r="4" spans="1:37" ht="37.5" customHeight="1" x14ac:dyDescent="0.25">
      <c r="B4" s="10"/>
      <c r="C4" s="11"/>
      <c r="D4" s="12" t="s">
        <v>7</v>
      </c>
      <c r="E4" s="11"/>
      <c r="F4" s="11"/>
      <c r="G4" s="11"/>
      <c r="H4" s="11"/>
      <c r="I4" s="11"/>
      <c r="J4" s="11"/>
      <c r="K4" s="11"/>
      <c r="L4" s="13"/>
      <c r="N4" s="14" t="s">
        <v>8</v>
      </c>
      <c r="AK4" s="6" t="s">
        <v>9</v>
      </c>
    </row>
    <row r="5" spans="1:37" ht="7.5" customHeight="1" x14ac:dyDescent="0.25">
      <c r="B5" s="10"/>
      <c r="C5" s="11"/>
      <c r="D5" s="11"/>
      <c r="E5" s="11"/>
      <c r="F5" s="11"/>
      <c r="G5" s="11"/>
      <c r="H5" s="11"/>
      <c r="I5" s="11"/>
      <c r="J5" s="11"/>
      <c r="K5" s="11"/>
      <c r="L5" s="13"/>
    </row>
    <row r="6" spans="1:37" ht="15.75" customHeight="1" x14ac:dyDescent="0.25">
      <c r="B6" s="10"/>
      <c r="C6" s="11"/>
      <c r="D6" s="15" t="s">
        <v>10</v>
      </c>
      <c r="E6" s="11"/>
      <c r="F6" s="11"/>
      <c r="G6" s="11"/>
      <c r="H6" s="11"/>
      <c r="I6" s="11"/>
      <c r="J6" s="11"/>
      <c r="K6" s="11"/>
      <c r="L6" s="13"/>
    </row>
    <row r="7" spans="1:37" ht="15.75" customHeight="1" x14ac:dyDescent="0.25">
      <c r="B7" s="10"/>
      <c r="C7" s="11"/>
      <c r="D7" s="11"/>
      <c r="E7" s="257" t="str">
        <f>'[2]Rekapitulace stavby'!$K$6</f>
        <v>Rekonstrukce chodníků a infrastruktury silnice III/29827</v>
      </c>
      <c r="F7" s="252"/>
      <c r="G7" s="252"/>
      <c r="H7" s="252"/>
      <c r="I7" s="11"/>
      <c r="J7" s="11"/>
      <c r="K7" s="11"/>
      <c r="L7" s="13"/>
    </row>
    <row r="8" spans="1:37" ht="15.75" customHeight="1" x14ac:dyDescent="0.25">
      <c r="B8" s="10"/>
      <c r="C8" s="11"/>
      <c r="D8" s="15" t="s">
        <v>11</v>
      </c>
      <c r="E8" s="11"/>
      <c r="F8" s="11"/>
      <c r="G8" s="11"/>
      <c r="H8" s="11"/>
      <c r="I8" s="11"/>
      <c r="J8" s="11"/>
      <c r="K8" s="11"/>
      <c r="L8" s="13"/>
    </row>
    <row r="9" spans="1:37" s="22" customFormat="1" ht="16.5" customHeight="1" x14ac:dyDescent="0.25">
      <c r="B9" s="23"/>
      <c r="C9" s="24"/>
      <c r="D9" s="24"/>
      <c r="E9" s="257" t="s">
        <v>123</v>
      </c>
      <c r="F9" s="253"/>
      <c r="G9" s="253"/>
      <c r="H9" s="253"/>
      <c r="I9" s="24"/>
      <c r="J9" s="24"/>
      <c r="K9" s="24"/>
      <c r="L9" s="25"/>
    </row>
    <row r="10" spans="1:37" s="16" customFormat="1" ht="15.75" customHeight="1" x14ac:dyDescent="0.25">
      <c r="B10" s="17"/>
      <c r="C10" s="19"/>
      <c r="D10" s="15" t="s">
        <v>124</v>
      </c>
      <c r="E10" s="19"/>
      <c r="F10" s="19"/>
      <c r="G10" s="19"/>
      <c r="H10" s="19"/>
      <c r="I10" s="19"/>
      <c r="J10" s="19"/>
      <c r="K10" s="19"/>
      <c r="L10" s="18"/>
    </row>
    <row r="11" spans="1:37" s="16" customFormat="1" ht="37.5" customHeight="1" x14ac:dyDescent="0.25">
      <c r="B11" s="17"/>
      <c r="C11" s="19"/>
      <c r="D11" s="19"/>
      <c r="E11" s="255" t="s">
        <v>125</v>
      </c>
      <c r="F11" s="248"/>
      <c r="G11" s="248"/>
      <c r="H11" s="248"/>
      <c r="I11" s="19"/>
      <c r="J11" s="19"/>
      <c r="K11" s="19"/>
      <c r="L11" s="18"/>
    </row>
    <row r="12" spans="1:37" s="16" customFormat="1" ht="14.25" customHeight="1" x14ac:dyDescent="0.25">
      <c r="B12" s="17"/>
      <c r="C12" s="19"/>
      <c r="D12" s="19"/>
      <c r="E12" s="19"/>
      <c r="F12" s="19"/>
      <c r="G12" s="19"/>
      <c r="H12" s="19"/>
      <c r="I12" s="19"/>
      <c r="J12" s="19"/>
      <c r="K12" s="19"/>
      <c r="L12" s="18"/>
    </row>
    <row r="13" spans="1:37" s="16" customFormat="1" ht="15" customHeight="1" x14ac:dyDescent="0.25">
      <c r="B13" s="17"/>
      <c r="C13" s="19"/>
      <c r="D13" s="15" t="s">
        <v>12</v>
      </c>
      <c r="E13" s="19"/>
      <c r="F13" s="20" t="s">
        <v>126</v>
      </c>
      <c r="G13" s="19"/>
      <c r="H13" s="19"/>
      <c r="I13" s="15" t="s">
        <v>13</v>
      </c>
      <c r="J13" s="20"/>
      <c r="K13" s="19"/>
      <c r="L13" s="18"/>
    </row>
    <row r="14" spans="1:37" s="16" customFormat="1" ht="15" customHeight="1" x14ac:dyDescent="0.25">
      <c r="B14" s="17"/>
      <c r="C14" s="19"/>
      <c r="D14" s="15" t="s">
        <v>14</v>
      </c>
      <c r="E14" s="19"/>
      <c r="F14" s="20" t="s">
        <v>15</v>
      </c>
      <c r="G14" s="19"/>
      <c r="H14" s="19"/>
      <c r="I14" s="15" t="s">
        <v>16</v>
      </c>
      <c r="J14" s="21" t="str">
        <f>'[2]Rekapitulace stavby'!$AN$8</f>
        <v>05.06.2014</v>
      </c>
      <c r="K14" s="19"/>
      <c r="L14" s="18"/>
    </row>
    <row r="15" spans="1:37" s="16" customFormat="1" ht="12" customHeight="1" x14ac:dyDescent="0.25">
      <c r="B15" s="17"/>
      <c r="C15" s="19"/>
      <c r="D15" s="19"/>
      <c r="E15" s="19"/>
      <c r="F15" s="19"/>
      <c r="G15" s="19"/>
      <c r="H15" s="19"/>
      <c r="I15" s="19"/>
      <c r="J15" s="19"/>
      <c r="K15" s="19"/>
      <c r="L15" s="18"/>
    </row>
    <row r="16" spans="1:37" s="16" customFormat="1" ht="15" customHeight="1" x14ac:dyDescent="0.25">
      <c r="B16" s="17"/>
      <c r="C16" s="19"/>
      <c r="D16" s="15" t="s">
        <v>17</v>
      </c>
      <c r="E16" s="19"/>
      <c r="F16" s="19"/>
      <c r="G16" s="19"/>
      <c r="H16" s="19"/>
      <c r="I16" s="15" t="s">
        <v>18</v>
      </c>
      <c r="J16" s="20" t="str">
        <f>IF('[2]Rekapitulace stavby'!$AN$10="","",'[2]Rekapitulace stavby'!$AN$10)</f>
        <v/>
      </c>
      <c r="K16" s="19"/>
      <c r="L16" s="18"/>
    </row>
    <row r="17" spans="2:12" s="16" customFormat="1" ht="18.75" customHeight="1" x14ac:dyDescent="0.25">
      <c r="B17" s="17"/>
      <c r="C17" s="19"/>
      <c r="D17" s="19"/>
      <c r="E17" s="20" t="str">
        <f>IF('[2]Rekapitulace stavby'!$E$11="","",'[2]Rekapitulace stavby'!$E$11)</f>
        <v xml:space="preserve"> </v>
      </c>
      <c r="F17" s="19"/>
      <c r="G17" s="19"/>
      <c r="H17" s="19"/>
      <c r="I17" s="15" t="s">
        <v>19</v>
      </c>
      <c r="J17" s="20" t="str">
        <f>IF('[2]Rekapitulace stavby'!$AN$11="","",'[2]Rekapitulace stavby'!$AN$11)</f>
        <v/>
      </c>
      <c r="K17" s="19"/>
      <c r="L17" s="18"/>
    </row>
    <row r="18" spans="2:12" s="16" customFormat="1" ht="7.5" customHeight="1" x14ac:dyDescent="0.25">
      <c r="B18" s="17"/>
      <c r="C18" s="19"/>
      <c r="D18" s="19"/>
      <c r="E18" s="19"/>
      <c r="F18" s="19"/>
      <c r="G18" s="19"/>
      <c r="H18" s="19"/>
      <c r="I18" s="19"/>
      <c r="J18" s="19"/>
      <c r="K18" s="19"/>
      <c r="L18" s="18"/>
    </row>
    <row r="19" spans="2:12" s="16" customFormat="1" ht="15" customHeight="1" x14ac:dyDescent="0.25">
      <c r="B19" s="17"/>
      <c r="C19" s="19"/>
      <c r="D19" s="15" t="s">
        <v>20</v>
      </c>
      <c r="E19" s="19"/>
      <c r="F19" s="19"/>
      <c r="G19" s="19"/>
      <c r="H19" s="19"/>
      <c r="I19" s="15" t="s">
        <v>18</v>
      </c>
      <c r="J19" s="20" t="str">
        <f>IF('[2]Rekapitulace stavby'!$AN$13="Vyplň údaj","",IF('[2]Rekapitulace stavby'!$AN$13="","",'[2]Rekapitulace stavby'!$AN$13))</f>
        <v/>
      </c>
      <c r="K19" s="19"/>
      <c r="L19" s="18"/>
    </row>
    <row r="20" spans="2:12" s="16" customFormat="1" ht="18.75" customHeight="1" x14ac:dyDescent="0.25">
      <c r="B20" s="17"/>
      <c r="C20" s="19"/>
      <c r="D20" s="19"/>
      <c r="E20" s="20" t="str">
        <f>IF('[2]Rekapitulace stavby'!$E$14="Vyplň údaj","",IF('[2]Rekapitulace stavby'!$E$14="","",'[2]Rekapitulace stavby'!$E$14))</f>
        <v xml:space="preserve"> </v>
      </c>
      <c r="F20" s="19"/>
      <c r="G20" s="19"/>
      <c r="H20" s="19"/>
      <c r="I20" s="15" t="s">
        <v>19</v>
      </c>
      <c r="J20" s="20" t="str">
        <f>IF('[2]Rekapitulace stavby'!$AN$14="Vyplň údaj","",IF('[2]Rekapitulace stavby'!$AN$14="","",'[2]Rekapitulace stavby'!$AN$14))</f>
        <v/>
      </c>
      <c r="K20" s="19"/>
      <c r="L20" s="18"/>
    </row>
    <row r="21" spans="2:12" s="16" customFormat="1" ht="7.5" customHeight="1" x14ac:dyDescent="0.25">
      <c r="B21" s="17"/>
      <c r="C21" s="19"/>
      <c r="D21" s="19"/>
      <c r="E21" s="19"/>
      <c r="F21" s="19"/>
      <c r="G21" s="19"/>
      <c r="H21" s="19"/>
      <c r="I21" s="19"/>
      <c r="J21" s="19"/>
      <c r="K21" s="19"/>
      <c r="L21" s="18"/>
    </row>
    <row r="22" spans="2:12" s="16" customFormat="1" ht="15" customHeight="1" x14ac:dyDescent="0.25">
      <c r="B22" s="17"/>
      <c r="C22" s="19"/>
      <c r="D22" s="15" t="s">
        <v>21</v>
      </c>
      <c r="E22" s="19"/>
      <c r="F22" s="19"/>
      <c r="G22" s="19"/>
      <c r="H22" s="19"/>
      <c r="I22" s="15" t="s">
        <v>18</v>
      </c>
      <c r="J22" s="20"/>
      <c r="K22" s="19"/>
      <c r="L22" s="18"/>
    </row>
    <row r="23" spans="2:12" s="16" customFormat="1" ht="18.75" customHeight="1" x14ac:dyDescent="0.25">
      <c r="B23" s="17"/>
      <c r="C23" s="19"/>
      <c r="D23" s="19"/>
      <c r="E23" s="20" t="s">
        <v>127</v>
      </c>
      <c r="F23" s="19"/>
      <c r="G23" s="19"/>
      <c r="H23" s="19"/>
      <c r="I23" s="15" t="s">
        <v>19</v>
      </c>
      <c r="J23" s="20"/>
      <c r="K23" s="19"/>
      <c r="L23" s="18"/>
    </row>
    <row r="24" spans="2:12" s="16" customFormat="1" ht="7.5" customHeight="1" x14ac:dyDescent="0.25">
      <c r="B24" s="17"/>
      <c r="C24" s="19"/>
      <c r="D24" s="19"/>
      <c r="E24" s="19"/>
      <c r="F24" s="19"/>
      <c r="G24" s="19"/>
      <c r="H24" s="19"/>
      <c r="I24" s="19"/>
      <c r="J24" s="19"/>
      <c r="K24" s="19"/>
      <c r="L24" s="18"/>
    </row>
    <row r="25" spans="2:12" s="16" customFormat="1" ht="15" customHeight="1" x14ac:dyDescent="0.25">
      <c r="B25" s="17"/>
      <c r="C25" s="19"/>
      <c r="D25" s="15" t="s">
        <v>22</v>
      </c>
      <c r="E25" s="19"/>
      <c r="F25" s="19"/>
      <c r="G25" s="19"/>
      <c r="H25" s="19"/>
      <c r="I25" s="19"/>
      <c r="J25" s="19"/>
      <c r="K25" s="19"/>
      <c r="L25" s="18"/>
    </row>
    <row r="26" spans="2:12" s="22" customFormat="1" ht="15.75" customHeight="1" x14ac:dyDescent="0.25">
      <c r="B26" s="23"/>
      <c r="C26" s="24"/>
      <c r="D26" s="24"/>
      <c r="E26" s="258"/>
      <c r="F26" s="253"/>
      <c r="G26" s="253"/>
      <c r="H26" s="253"/>
      <c r="I26" s="24"/>
      <c r="J26" s="24"/>
      <c r="K26" s="24"/>
      <c r="L26" s="25"/>
    </row>
    <row r="27" spans="2:12" s="16" customFormat="1" ht="7.5" customHeight="1" x14ac:dyDescent="0.25">
      <c r="B27" s="17"/>
      <c r="C27" s="19"/>
      <c r="D27" s="19"/>
      <c r="E27" s="19"/>
      <c r="F27" s="19"/>
      <c r="G27" s="19"/>
      <c r="H27" s="19"/>
      <c r="I27" s="19"/>
      <c r="J27" s="19"/>
      <c r="K27" s="19"/>
      <c r="L27" s="18"/>
    </row>
    <row r="28" spans="2:12" s="16" customFormat="1" ht="7.5" customHeight="1" x14ac:dyDescent="0.25">
      <c r="B28" s="17"/>
      <c r="C28" s="19"/>
      <c r="D28" s="26"/>
      <c r="E28" s="26"/>
      <c r="F28" s="26"/>
      <c r="G28" s="26"/>
      <c r="H28" s="26"/>
      <c r="I28" s="26"/>
      <c r="J28" s="26"/>
      <c r="K28" s="26"/>
      <c r="L28" s="27"/>
    </row>
    <row r="29" spans="2:12" s="16" customFormat="1" ht="15.75" customHeight="1" x14ac:dyDescent="0.25">
      <c r="B29" s="17"/>
      <c r="C29" s="19"/>
      <c r="D29" s="19"/>
      <c r="E29" s="15" t="s">
        <v>128</v>
      </c>
      <c r="F29" s="19"/>
      <c r="G29" s="19"/>
      <c r="H29" s="19"/>
      <c r="I29" s="19"/>
      <c r="J29" s="19"/>
      <c r="K29" s="128">
        <f>$I$62</f>
        <v>0</v>
      </c>
      <c r="L29" s="18"/>
    </row>
    <row r="30" spans="2:12" s="16" customFormat="1" ht="15.75" customHeight="1" x14ac:dyDescent="0.25">
      <c r="B30" s="17"/>
      <c r="C30" s="19"/>
      <c r="D30" s="19"/>
      <c r="E30" s="15" t="s">
        <v>129</v>
      </c>
      <c r="F30" s="19"/>
      <c r="G30" s="19"/>
      <c r="H30" s="19"/>
      <c r="I30" s="19"/>
      <c r="J30" s="19"/>
      <c r="K30" s="128">
        <f>$J$62</f>
        <v>0</v>
      </c>
      <c r="L30" s="18"/>
    </row>
    <row r="31" spans="2:12" s="16" customFormat="1" ht="26.25" customHeight="1" x14ac:dyDescent="0.25">
      <c r="B31" s="17"/>
      <c r="C31" s="19"/>
      <c r="D31" s="28" t="s">
        <v>23</v>
      </c>
      <c r="E31" s="19"/>
      <c r="F31" s="19"/>
      <c r="G31" s="19"/>
      <c r="H31" s="19"/>
      <c r="I31" s="19"/>
      <c r="J31" s="19"/>
      <c r="K31" s="29">
        <f>ROUND($K$93,2)</f>
        <v>0</v>
      </c>
      <c r="L31" s="18"/>
    </row>
    <row r="32" spans="2:12" s="16" customFormat="1" ht="7.5" customHeight="1" x14ac:dyDescent="0.25">
      <c r="B32" s="17"/>
      <c r="C32" s="19"/>
      <c r="D32" s="26"/>
      <c r="E32" s="26"/>
      <c r="F32" s="26"/>
      <c r="G32" s="26"/>
      <c r="H32" s="26"/>
      <c r="I32" s="26"/>
      <c r="J32" s="26"/>
      <c r="K32" s="26"/>
      <c r="L32" s="27"/>
    </row>
    <row r="33" spans="2:12" s="16" customFormat="1" ht="15" customHeight="1" x14ac:dyDescent="0.25">
      <c r="B33" s="17"/>
      <c r="C33" s="19"/>
      <c r="D33" s="19"/>
      <c r="E33" s="19"/>
      <c r="F33" s="30" t="s">
        <v>24</v>
      </c>
      <c r="G33" s="19"/>
      <c r="H33" s="19"/>
      <c r="I33" s="30" t="s">
        <v>25</v>
      </c>
      <c r="J33" s="19"/>
      <c r="K33" s="30" t="s">
        <v>26</v>
      </c>
      <c r="L33" s="18"/>
    </row>
    <row r="34" spans="2:12" s="16" customFormat="1" ht="15" customHeight="1" x14ac:dyDescent="0.25">
      <c r="B34" s="17"/>
      <c r="C34" s="19"/>
      <c r="D34" s="31" t="s">
        <v>27</v>
      </c>
      <c r="E34" s="31" t="s">
        <v>28</v>
      </c>
      <c r="F34" s="32">
        <f>ROUND(SUM($AV$93:$AV$427),2)</f>
        <v>0</v>
      </c>
      <c r="G34" s="19"/>
      <c r="H34" s="19"/>
      <c r="I34" s="33">
        <v>0.21</v>
      </c>
      <c r="J34" s="19"/>
      <c r="K34" s="32">
        <f>ROUND(SUM($AV$93:$AV$427)*$I$34,2)</f>
        <v>0</v>
      </c>
      <c r="L34" s="18"/>
    </row>
    <row r="35" spans="2:12" s="16" customFormat="1" ht="15" customHeight="1" x14ac:dyDescent="0.25">
      <c r="B35" s="17"/>
      <c r="C35" s="19"/>
      <c r="D35" s="19"/>
      <c r="E35" s="31" t="s">
        <v>29</v>
      </c>
      <c r="F35" s="32">
        <f>ROUND(SUM($AW$93:$AW$427),2)</f>
        <v>0</v>
      </c>
      <c r="G35" s="19"/>
      <c r="H35" s="19"/>
      <c r="I35" s="33">
        <v>0.15</v>
      </c>
      <c r="J35" s="19"/>
      <c r="K35" s="32">
        <f>ROUND(SUM($AW$93:$AW$427)*$I$35,2)</f>
        <v>0</v>
      </c>
      <c r="L35" s="18"/>
    </row>
    <row r="36" spans="2:12" s="16" customFormat="1" ht="15" hidden="1" customHeight="1" x14ac:dyDescent="0.25">
      <c r="B36" s="17"/>
      <c r="C36" s="19"/>
      <c r="D36" s="19"/>
      <c r="E36" s="31" t="s">
        <v>30</v>
      </c>
      <c r="F36" s="32">
        <f>ROUND(SUM($AX$93:$AX$427),2)</f>
        <v>0</v>
      </c>
      <c r="G36" s="19"/>
      <c r="H36" s="19"/>
      <c r="I36" s="33">
        <v>0.21</v>
      </c>
      <c r="J36" s="19"/>
      <c r="K36" s="32">
        <v>0</v>
      </c>
      <c r="L36" s="18"/>
    </row>
    <row r="37" spans="2:12" s="16" customFormat="1" ht="15" hidden="1" customHeight="1" x14ac:dyDescent="0.25">
      <c r="B37" s="17"/>
      <c r="C37" s="19"/>
      <c r="D37" s="19"/>
      <c r="E37" s="31" t="s">
        <v>31</v>
      </c>
      <c r="F37" s="32">
        <f>ROUND(SUM($AY$93:$AY$427),2)</f>
        <v>0</v>
      </c>
      <c r="G37" s="19"/>
      <c r="H37" s="19"/>
      <c r="I37" s="33">
        <v>0.15</v>
      </c>
      <c r="J37" s="19"/>
      <c r="K37" s="32">
        <v>0</v>
      </c>
      <c r="L37" s="18"/>
    </row>
    <row r="38" spans="2:12" s="16" customFormat="1" ht="15" hidden="1" customHeight="1" x14ac:dyDescent="0.25">
      <c r="B38" s="17"/>
      <c r="C38" s="19"/>
      <c r="D38" s="19"/>
      <c r="E38" s="31" t="s">
        <v>32</v>
      </c>
      <c r="F38" s="32">
        <f>ROUND(SUM($AZ$93:$AZ$427),2)</f>
        <v>0</v>
      </c>
      <c r="G38" s="19"/>
      <c r="H38" s="19"/>
      <c r="I38" s="33">
        <v>0</v>
      </c>
      <c r="J38" s="19"/>
      <c r="K38" s="32">
        <v>0</v>
      </c>
      <c r="L38" s="18"/>
    </row>
    <row r="39" spans="2:12" s="16" customFormat="1" ht="7.5" customHeight="1" x14ac:dyDescent="0.25">
      <c r="B39" s="17"/>
      <c r="C39" s="19"/>
      <c r="D39" s="19"/>
      <c r="E39" s="19"/>
      <c r="F39" s="19"/>
      <c r="G39" s="19"/>
      <c r="H39" s="19"/>
      <c r="I39" s="19"/>
      <c r="J39" s="19"/>
      <c r="K39" s="19"/>
      <c r="L39" s="18"/>
    </row>
    <row r="40" spans="2:12" s="16" customFormat="1" ht="26.25" customHeight="1" x14ac:dyDescent="0.25">
      <c r="B40" s="17"/>
      <c r="C40" s="34"/>
      <c r="D40" s="35" t="s">
        <v>33</v>
      </c>
      <c r="E40" s="36"/>
      <c r="F40" s="36"/>
      <c r="G40" s="37" t="s">
        <v>34</v>
      </c>
      <c r="H40" s="38" t="s">
        <v>35</v>
      </c>
      <c r="I40" s="36"/>
      <c r="J40" s="36"/>
      <c r="K40" s="39">
        <f>ROUND(SUM($K$31:$K$38),2)</f>
        <v>0</v>
      </c>
      <c r="L40" s="40"/>
    </row>
    <row r="41" spans="2:12" s="16" customFormat="1" ht="15" customHeight="1" x14ac:dyDescent="0.25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3"/>
    </row>
    <row r="42" spans="2:12" ht="14.25" customHeight="1" x14ac:dyDescent="0.25"/>
    <row r="43" spans="2:12" ht="14.25" customHeight="1" x14ac:dyDescent="0.25"/>
    <row r="44" spans="2:12" ht="14.25" customHeight="1" x14ac:dyDescent="0.25"/>
    <row r="45" spans="2:12" s="16" customFormat="1" ht="7.5" customHeight="1" x14ac:dyDescent="0.25"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6"/>
    </row>
    <row r="46" spans="2:12" s="16" customFormat="1" ht="37.5" customHeight="1" x14ac:dyDescent="0.25">
      <c r="B46" s="17"/>
      <c r="C46" s="12" t="s">
        <v>36</v>
      </c>
      <c r="D46" s="19"/>
      <c r="E46" s="19"/>
      <c r="F46" s="19"/>
      <c r="G46" s="19"/>
      <c r="H46" s="19"/>
      <c r="I46" s="19"/>
      <c r="J46" s="19"/>
      <c r="K46" s="19"/>
      <c r="L46" s="18"/>
    </row>
    <row r="47" spans="2:12" s="16" customFormat="1" ht="7.5" customHeight="1" x14ac:dyDescent="0.25">
      <c r="B47" s="17"/>
      <c r="C47" s="19"/>
      <c r="D47" s="19"/>
      <c r="E47" s="19"/>
      <c r="F47" s="19"/>
      <c r="G47" s="19"/>
      <c r="H47" s="19"/>
      <c r="I47" s="19"/>
      <c r="J47" s="19"/>
      <c r="K47" s="19"/>
      <c r="L47" s="18"/>
    </row>
    <row r="48" spans="2:12" s="16" customFormat="1" ht="15" customHeight="1" x14ac:dyDescent="0.25">
      <c r="B48" s="17"/>
      <c r="C48" s="15" t="s">
        <v>10</v>
      </c>
      <c r="D48" s="19"/>
      <c r="E48" s="19"/>
      <c r="F48" s="19"/>
      <c r="G48" s="19"/>
      <c r="H48" s="19"/>
      <c r="I48" s="19"/>
      <c r="J48" s="19"/>
      <c r="K48" s="19"/>
      <c r="L48" s="18"/>
    </row>
    <row r="49" spans="2:38" s="16" customFormat="1" ht="16.5" customHeight="1" x14ac:dyDescent="0.25">
      <c r="B49" s="17"/>
      <c r="C49" s="19"/>
      <c r="D49" s="19"/>
      <c r="E49" s="257" t="str">
        <f>$E$7</f>
        <v>Rekonstrukce chodníků a infrastruktury silnice III/29827</v>
      </c>
      <c r="F49" s="248"/>
      <c r="G49" s="248"/>
      <c r="H49" s="248"/>
      <c r="I49" s="19"/>
      <c r="J49" s="19"/>
      <c r="K49" s="19"/>
      <c r="L49" s="18"/>
    </row>
    <row r="50" spans="2:38" ht="15.75" customHeight="1" x14ac:dyDescent="0.25">
      <c r="B50" s="10"/>
      <c r="C50" s="15" t="s">
        <v>11</v>
      </c>
      <c r="D50" s="11"/>
      <c r="E50" s="11"/>
      <c r="F50" s="11"/>
      <c r="G50" s="11"/>
      <c r="H50" s="11"/>
      <c r="I50" s="11"/>
      <c r="J50" s="11"/>
      <c r="K50" s="11"/>
      <c r="L50" s="13"/>
    </row>
    <row r="51" spans="2:38" s="16" customFormat="1" ht="16.5" customHeight="1" x14ac:dyDescent="0.25">
      <c r="B51" s="17"/>
      <c r="C51" s="19"/>
      <c r="D51" s="19"/>
      <c r="E51" s="257" t="s">
        <v>123</v>
      </c>
      <c r="F51" s="248"/>
      <c r="G51" s="248"/>
      <c r="H51" s="248"/>
      <c r="I51" s="19"/>
      <c r="J51" s="19"/>
      <c r="K51" s="19"/>
      <c r="L51" s="18"/>
    </row>
    <row r="52" spans="2:38" s="16" customFormat="1" ht="15" customHeight="1" x14ac:dyDescent="0.25">
      <c r="B52" s="17"/>
      <c r="C52" s="15" t="s">
        <v>124</v>
      </c>
      <c r="D52" s="19"/>
      <c r="E52" s="19"/>
      <c r="F52" s="19"/>
      <c r="G52" s="19"/>
      <c r="H52" s="19"/>
      <c r="I52" s="19"/>
      <c r="J52" s="19"/>
      <c r="K52" s="19"/>
      <c r="L52" s="18"/>
    </row>
    <row r="53" spans="2:38" s="16" customFormat="1" ht="19.5" customHeight="1" x14ac:dyDescent="0.25">
      <c r="B53" s="17"/>
      <c r="C53" s="19"/>
      <c r="D53" s="19"/>
      <c r="E53" s="255" t="str">
        <f>$E$11</f>
        <v>IIb - Návrh</v>
      </c>
      <c r="F53" s="248"/>
      <c r="G53" s="248"/>
      <c r="H53" s="248"/>
      <c r="I53" s="19"/>
      <c r="J53" s="19"/>
      <c r="K53" s="19"/>
      <c r="L53" s="18"/>
    </row>
    <row r="54" spans="2:38" s="16" customFormat="1" ht="7.5" customHeight="1" x14ac:dyDescent="0.25">
      <c r="B54" s="17"/>
      <c r="C54" s="19"/>
      <c r="D54" s="19"/>
      <c r="E54" s="19"/>
      <c r="F54" s="19"/>
      <c r="G54" s="19"/>
      <c r="H54" s="19"/>
      <c r="I54" s="19"/>
      <c r="J54" s="19"/>
      <c r="K54" s="19"/>
      <c r="L54" s="18"/>
    </row>
    <row r="55" spans="2:38" s="16" customFormat="1" ht="18.75" customHeight="1" x14ac:dyDescent="0.25">
      <c r="B55" s="17"/>
      <c r="C55" s="15" t="s">
        <v>14</v>
      </c>
      <c r="D55" s="19"/>
      <c r="E55" s="19"/>
      <c r="F55" s="20" t="str">
        <f>$F$14</f>
        <v>Malšova Lhota - Hradec Králové</v>
      </c>
      <c r="G55" s="19"/>
      <c r="H55" s="19"/>
      <c r="I55" s="15" t="s">
        <v>16</v>
      </c>
      <c r="J55" s="21" t="str">
        <f>IF($J$14="","",$J$14)</f>
        <v>05.06.2014</v>
      </c>
      <c r="K55" s="19"/>
      <c r="L55" s="18"/>
    </row>
    <row r="56" spans="2:38" s="16" customFormat="1" ht="7.5" customHeight="1" x14ac:dyDescent="0.25"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8"/>
    </row>
    <row r="57" spans="2:38" s="16" customFormat="1" ht="15.75" customHeight="1" x14ac:dyDescent="0.25">
      <c r="B57" s="17"/>
      <c r="C57" s="15" t="s">
        <v>17</v>
      </c>
      <c r="D57" s="19"/>
      <c r="E57" s="19"/>
      <c r="F57" s="20" t="str">
        <f>$E$17</f>
        <v xml:space="preserve"> </v>
      </c>
      <c r="G57" s="19"/>
      <c r="H57" s="19"/>
      <c r="I57" s="15" t="s">
        <v>21</v>
      </c>
      <c r="J57" s="20" t="str">
        <f>$E$23</f>
        <v>VIAPROJEKT s.r.o. Hradec Králové</v>
      </c>
      <c r="K57" s="19"/>
      <c r="L57" s="18"/>
    </row>
    <row r="58" spans="2:38" s="16" customFormat="1" ht="15" customHeight="1" x14ac:dyDescent="0.25">
      <c r="B58" s="17"/>
      <c r="C58" s="15" t="s">
        <v>20</v>
      </c>
      <c r="D58" s="19"/>
      <c r="E58" s="19"/>
      <c r="F58" s="20" t="str">
        <f>IF($E$20="","",$E$20)</f>
        <v xml:space="preserve"> </v>
      </c>
      <c r="G58" s="19"/>
      <c r="H58" s="19"/>
      <c r="I58" s="19"/>
      <c r="J58" s="19"/>
      <c r="K58" s="19"/>
      <c r="L58" s="18"/>
    </row>
    <row r="59" spans="2:38" s="16" customFormat="1" ht="11.25" customHeight="1" x14ac:dyDescent="0.25">
      <c r="B59" s="17"/>
      <c r="C59" s="19"/>
      <c r="D59" s="19"/>
      <c r="E59" s="19"/>
      <c r="F59" s="19"/>
      <c r="G59" s="19"/>
      <c r="H59" s="19"/>
      <c r="I59" s="19"/>
      <c r="J59" s="19"/>
      <c r="K59" s="19"/>
      <c r="L59" s="18"/>
    </row>
    <row r="60" spans="2:38" s="16" customFormat="1" ht="30" customHeight="1" x14ac:dyDescent="0.25">
      <c r="B60" s="17"/>
      <c r="C60" s="47" t="s">
        <v>37</v>
      </c>
      <c r="D60" s="34"/>
      <c r="E60" s="34"/>
      <c r="F60" s="34"/>
      <c r="G60" s="34"/>
      <c r="H60" s="34"/>
      <c r="I60" s="48" t="s">
        <v>130</v>
      </c>
      <c r="J60" s="48" t="s">
        <v>131</v>
      </c>
      <c r="K60" s="48" t="s">
        <v>38</v>
      </c>
      <c r="L60" s="49"/>
    </row>
    <row r="61" spans="2:38" s="16" customFormat="1" ht="11.25" customHeight="1" x14ac:dyDescent="0.25"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8"/>
    </row>
    <row r="62" spans="2:38" s="16" customFormat="1" ht="30" customHeight="1" x14ac:dyDescent="0.25">
      <c r="B62" s="17"/>
      <c r="C62" s="50" t="s">
        <v>39</v>
      </c>
      <c r="D62" s="19"/>
      <c r="E62" s="19"/>
      <c r="F62" s="19"/>
      <c r="G62" s="19"/>
      <c r="H62" s="19"/>
      <c r="I62" s="29">
        <f>ROUND($Q$93,2)</f>
        <v>0</v>
      </c>
      <c r="J62" s="29">
        <f>ROUND($R$93,2)</f>
        <v>0</v>
      </c>
      <c r="K62" s="29">
        <f>ROUND($K$93,2)</f>
        <v>0</v>
      </c>
      <c r="L62" s="18"/>
      <c r="AL62" s="16" t="s">
        <v>40</v>
      </c>
    </row>
    <row r="63" spans="2:38" s="51" customFormat="1" ht="25.5" customHeight="1" x14ac:dyDescent="0.25">
      <c r="B63" s="52"/>
      <c r="C63" s="53"/>
      <c r="D63" s="54" t="s">
        <v>41</v>
      </c>
      <c r="E63" s="54"/>
      <c r="F63" s="54"/>
      <c r="G63" s="54"/>
      <c r="H63" s="54"/>
      <c r="I63" s="55">
        <f>ROUND($Q$94,2)</f>
        <v>0</v>
      </c>
      <c r="J63" s="55">
        <f>ROUND($R$94,2)</f>
        <v>0</v>
      </c>
      <c r="K63" s="55">
        <f>ROUND($K$94,2)</f>
        <v>0</v>
      </c>
      <c r="L63" s="56"/>
    </row>
    <row r="64" spans="2:38" s="57" customFormat="1" ht="21" customHeight="1" x14ac:dyDescent="0.25">
      <c r="B64" s="58"/>
      <c r="C64" s="59"/>
      <c r="D64" s="60" t="s">
        <v>42</v>
      </c>
      <c r="E64" s="60"/>
      <c r="F64" s="60"/>
      <c r="G64" s="60"/>
      <c r="H64" s="60"/>
      <c r="I64" s="61">
        <f>ROUND($Q$95,2)</f>
        <v>0</v>
      </c>
      <c r="J64" s="61">
        <f>ROUND($R$95,2)</f>
        <v>0</v>
      </c>
      <c r="K64" s="61">
        <f>ROUND($K$95,2)</f>
        <v>0</v>
      </c>
      <c r="L64" s="62"/>
    </row>
    <row r="65" spans="2:13" s="57" customFormat="1" ht="15.75" customHeight="1" x14ac:dyDescent="0.25">
      <c r="B65" s="58"/>
      <c r="C65" s="59"/>
      <c r="D65" s="60" t="s">
        <v>132</v>
      </c>
      <c r="E65" s="60"/>
      <c r="F65" s="60"/>
      <c r="G65" s="60"/>
      <c r="H65" s="60"/>
      <c r="I65" s="61">
        <f>ROUND($Q$200,2)</f>
        <v>0</v>
      </c>
      <c r="J65" s="61">
        <f>ROUND($R$200,2)</f>
        <v>0</v>
      </c>
      <c r="K65" s="61">
        <f>ROUND($K$200,2)</f>
        <v>0</v>
      </c>
      <c r="L65" s="62"/>
    </row>
    <row r="66" spans="2:13" s="57" customFormat="1" ht="21" customHeight="1" x14ac:dyDescent="0.25">
      <c r="B66" s="58"/>
      <c r="C66" s="59"/>
      <c r="D66" s="60" t="s">
        <v>133</v>
      </c>
      <c r="E66" s="60"/>
      <c r="F66" s="60"/>
      <c r="G66" s="60"/>
      <c r="H66" s="60"/>
      <c r="I66" s="61">
        <f>ROUND($Q$216,2)</f>
        <v>0</v>
      </c>
      <c r="J66" s="61">
        <f>ROUND($R$216,2)</f>
        <v>0</v>
      </c>
      <c r="K66" s="61">
        <f>ROUND($K$216,2)</f>
        <v>0</v>
      </c>
      <c r="L66" s="62"/>
    </row>
    <row r="67" spans="2:13" s="57" customFormat="1" ht="21" customHeight="1" x14ac:dyDescent="0.25">
      <c r="B67" s="58"/>
      <c r="C67" s="59"/>
      <c r="D67" s="60" t="s">
        <v>43</v>
      </c>
      <c r="E67" s="60"/>
      <c r="F67" s="60"/>
      <c r="G67" s="60"/>
      <c r="H67" s="60"/>
      <c r="I67" s="61">
        <f>ROUND($Q$239,2)</f>
        <v>0</v>
      </c>
      <c r="J67" s="61">
        <f>ROUND($R$239,2)</f>
        <v>0</v>
      </c>
      <c r="K67" s="61">
        <f>ROUND($K$239,2)</f>
        <v>0</v>
      </c>
      <c r="L67" s="62"/>
    </row>
    <row r="68" spans="2:13" s="57" customFormat="1" ht="21" customHeight="1" x14ac:dyDescent="0.25">
      <c r="B68" s="58"/>
      <c r="C68" s="59"/>
      <c r="D68" s="60" t="s">
        <v>134</v>
      </c>
      <c r="E68" s="60"/>
      <c r="F68" s="60"/>
      <c r="G68" s="60"/>
      <c r="H68" s="60"/>
      <c r="I68" s="61">
        <f>ROUND($Q$250,2)</f>
        <v>0</v>
      </c>
      <c r="J68" s="61">
        <f>ROUND($R$250,2)</f>
        <v>0</v>
      </c>
      <c r="K68" s="61">
        <f>ROUND($K$250,2)</f>
        <v>0</v>
      </c>
      <c r="L68" s="62"/>
    </row>
    <row r="69" spans="2:13" s="57" customFormat="1" ht="21" customHeight="1" x14ac:dyDescent="0.25">
      <c r="B69" s="58"/>
      <c r="C69" s="59"/>
      <c r="D69" s="60" t="s">
        <v>44</v>
      </c>
      <c r="E69" s="60"/>
      <c r="F69" s="60"/>
      <c r="G69" s="60"/>
      <c r="H69" s="60"/>
      <c r="I69" s="61">
        <f>ROUND($Q$351,2)</f>
        <v>0</v>
      </c>
      <c r="J69" s="61">
        <f>ROUND($R$351,2)</f>
        <v>0</v>
      </c>
      <c r="K69" s="61">
        <f>ROUND($K$351,2)</f>
        <v>0</v>
      </c>
      <c r="L69" s="62"/>
    </row>
    <row r="70" spans="2:13" s="57" customFormat="1" ht="21" customHeight="1" x14ac:dyDescent="0.25">
      <c r="B70" s="58"/>
      <c r="C70" s="59"/>
      <c r="D70" s="60" t="s">
        <v>135</v>
      </c>
      <c r="E70" s="60"/>
      <c r="F70" s="60"/>
      <c r="G70" s="60"/>
      <c r="H70" s="60"/>
      <c r="I70" s="61">
        <f>ROUND($Q$366,2)</f>
        <v>0</v>
      </c>
      <c r="J70" s="61">
        <f>ROUND($R$366,2)</f>
        <v>0</v>
      </c>
      <c r="K70" s="61">
        <f>ROUND($K$366,2)</f>
        <v>0</v>
      </c>
      <c r="L70" s="62"/>
    </row>
    <row r="71" spans="2:13" s="57" customFormat="1" ht="21" customHeight="1" x14ac:dyDescent="0.25">
      <c r="B71" s="58"/>
      <c r="C71" s="59"/>
      <c r="D71" s="60" t="s">
        <v>45</v>
      </c>
      <c r="E71" s="60"/>
      <c r="F71" s="60"/>
      <c r="G71" s="60"/>
      <c r="H71" s="60"/>
      <c r="I71" s="61">
        <f>ROUND($Q$423,2)</f>
        <v>0</v>
      </c>
      <c r="J71" s="61">
        <f>ROUND($R$423,2)</f>
        <v>0</v>
      </c>
      <c r="K71" s="61">
        <f>ROUND($K$423,2)</f>
        <v>0</v>
      </c>
      <c r="L71" s="62"/>
    </row>
    <row r="72" spans="2:13" s="16" customFormat="1" ht="22.5" customHeight="1" x14ac:dyDescent="0.25">
      <c r="B72" s="17"/>
      <c r="C72" s="19"/>
      <c r="D72" s="19"/>
      <c r="E72" s="19"/>
      <c r="F72" s="19"/>
      <c r="G72" s="19"/>
      <c r="H72" s="19"/>
      <c r="I72" s="19"/>
      <c r="J72" s="19"/>
      <c r="K72" s="19"/>
      <c r="L72" s="18"/>
    </row>
    <row r="73" spans="2:13" s="16" customFormat="1" ht="7.5" customHeight="1" x14ac:dyDescent="0.25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3"/>
    </row>
    <row r="74" spans="2:13" ht="14.25" customHeight="1" x14ac:dyDescent="0.25"/>
    <row r="75" spans="2:13" ht="14.25" customHeight="1" x14ac:dyDescent="0.25"/>
    <row r="76" spans="2:13" ht="14.25" customHeight="1" x14ac:dyDescent="0.25"/>
    <row r="77" spans="2:13" s="16" customFormat="1" ht="7.5" customHeight="1" x14ac:dyDescent="0.25"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5"/>
    </row>
    <row r="78" spans="2:13" s="16" customFormat="1" ht="37.5" customHeight="1" x14ac:dyDescent="0.25">
      <c r="B78" s="17"/>
      <c r="C78" s="12" t="s">
        <v>46</v>
      </c>
      <c r="D78" s="19"/>
      <c r="E78" s="19"/>
      <c r="F78" s="19"/>
      <c r="G78" s="19"/>
      <c r="H78" s="19"/>
      <c r="I78" s="19"/>
      <c r="J78" s="19"/>
      <c r="K78" s="19"/>
      <c r="L78" s="19"/>
      <c r="M78" s="65"/>
    </row>
    <row r="79" spans="2:13" s="16" customFormat="1" ht="7.5" customHeight="1" x14ac:dyDescent="0.25"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65"/>
    </row>
    <row r="80" spans="2:13" s="16" customFormat="1" ht="15" customHeight="1" x14ac:dyDescent="0.25">
      <c r="B80" s="17"/>
      <c r="C80" s="15" t="s">
        <v>10</v>
      </c>
      <c r="D80" s="19"/>
      <c r="E80" s="19"/>
      <c r="F80" s="19"/>
      <c r="G80" s="19"/>
      <c r="H80" s="19"/>
      <c r="I80" s="19"/>
      <c r="J80" s="19"/>
      <c r="K80" s="19"/>
      <c r="L80" s="19"/>
      <c r="M80" s="65"/>
    </row>
    <row r="81" spans="2:56" s="16" customFormat="1" ht="16.5" customHeight="1" x14ac:dyDescent="0.25">
      <c r="B81" s="17"/>
      <c r="C81" s="19"/>
      <c r="D81" s="19"/>
      <c r="E81" s="257" t="str">
        <f>$E$7</f>
        <v>Rekonstrukce chodníků a infrastruktury silnice III/29827</v>
      </c>
      <c r="F81" s="248"/>
      <c r="G81" s="248"/>
      <c r="H81" s="248"/>
      <c r="I81" s="19"/>
      <c r="J81" s="19"/>
      <c r="K81" s="19"/>
      <c r="L81" s="19"/>
      <c r="M81" s="65"/>
    </row>
    <row r="82" spans="2:56" ht="15.75" customHeight="1" x14ac:dyDescent="0.25">
      <c r="B82" s="10"/>
      <c r="C82" s="15" t="s">
        <v>11</v>
      </c>
      <c r="D82" s="11"/>
      <c r="E82" s="11"/>
      <c r="F82" s="11"/>
      <c r="G82" s="11"/>
      <c r="H82" s="11"/>
      <c r="I82" s="11"/>
      <c r="J82" s="11"/>
      <c r="K82" s="11"/>
      <c r="L82" s="11"/>
      <c r="M82" s="129"/>
    </row>
    <row r="83" spans="2:56" s="16" customFormat="1" ht="16.5" customHeight="1" x14ac:dyDescent="0.25">
      <c r="B83" s="17"/>
      <c r="C83" s="19"/>
      <c r="D83" s="19"/>
      <c r="E83" s="257" t="s">
        <v>123</v>
      </c>
      <c r="F83" s="248"/>
      <c r="G83" s="248"/>
      <c r="H83" s="248"/>
      <c r="I83" s="19"/>
      <c r="J83" s="19"/>
      <c r="K83" s="19"/>
      <c r="L83" s="19"/>
      <c r="M83" s="65"/>
    </row>
    <row r="84" spans="2:56" s="16" customFormat="1" ht="15" customHeight="1" x14ac:dyDescent="0.25">
      <c r="B84" s="17"/>
      <c r="C84" s="15" t="s">
        <v>124</v>
      </c>
      <c r="D84" s="19"/>
      <c r="E84" s="19"/>
      <c r="F84" s="19"/>
      <c r="G84" s="19"/>
      <c r="H84" s="19"/>
      <c r="I84" s="19"/>
      <c r="J84" s="19"/>
      <c r="K84" s="19"/>
      <c r="L84" s="19"/>
      <c r="M84" s="65"/>
    </row>
    <row r="85" spans="2:56" s="16" customFormat="1" ht="19.5" customHeight="1" x14ac:dyDescent="0.25">
      <c r="B85" s="17"/>
      <c r="C85" s="19"/>
      <c r="D85" s="19"/>
      <c r="E85" s="255" t="str">
        <f>$E$11</f>
        <v>IIb - Návrh</v>
      </c>
      <c r="F85" s="248"/>
      <c r="G85" s="248"/>
      <c r="H85" s="248"/>
      <c r="I85" s="19"/>
      <c r="J85" s="19"/>
      <c r="K85" s="19"/>
      <c r="L85" s="19"/>
      <c r="M85" s="65"/>
    </row>
    <row r="86" spans="2:56" s="16" customFormat="1" ht="7.5" customHeight="1" x14ac:dyDescent="0.25">
      <c r="B86" s="17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65"/>
    </row>
    <row r="87" spans="2:56" s="16" customFormat="1" ht="18.75" customHeight="1" x14ac:dyDescent="0.25">
      <c r="B87" s="17"/>
      <c r="C87" s="15" t="s">
        <v>14</v>
      </c>
      <c r="D87" s="19"/>
      <c r="E87" s="19"/>
      <c r="F87" s="20" t="str">
        <f>$F$14</f>
        <v>Malšova Lhota - Hradec Králové</v>
      </c>
      <c r="G87" s="19"/>
      <c r="H87" s="19"/>
      <c r="I87" s="15" t="s">
        <v>16</v>
      </c>
      <c r="J87" s="21" t="str">
        <f>IF($J$14="","",$J$14)</f>
        <v>05.06.2014</v>
      </c>
      <c r="K87" s="19"/>
      <c r="L87" s="19"/>
      <c r="M87" s="65"/>
    </row>
    <row r="88" spans="2:56" s="16" customFormat="1" ht="7.5" customHeight="1" x14ac:dyDescent="0.25">
      <c r="B88" s="17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65"/>
    </row>
    <row r="89" spans="2:56" s="16" customFormat="1" ht="15.75" customHeight="1" x14ac:dyDescent="0.25">
      <c r="B89" s="17"/>
      <c r="C89" s="15" t="s">
        <v>17</v>
      </c>
      <c r="D89" s="19"/>
      <c r="E89" s="19"/>
      <c r="F89" s="20" t="str">
        <f>$E$17</f>
        <v xml:space="preserve"> </v>
      </c>
      <c r="G89" s="19"/>
      <c r="H89" s="19"/>
      <c r="I89" s="15" t="s">
        <v>21</v>
      </c>
      <c r="J89" s="20" t="str">
        <f>$E$23</f>
        <v>VIAPROJEKT s.r.o. Hradec Králové</v>
      </c>
      <c r="K89" s="19"/>
      <c r="L89" s="19"/>
      <c r="M89" s="65"/>
    </row>
    <row r="90" spans="2:56" s="16" customFormat="1" ht="15" customHeight="1" x14ac:dyDescent="0.25">
      <c r="B90" s="17"/>
      <c r="C90" s="15" t="s">
        <v>20</v>
      </c>
      <c r="D90" s="19"/>
      <c r="E90" s="19"/>
      <c r="F90" s="20" t="str">
        <f>IF($E$20="","",$E$20)</f>
        <v xml:space="preserve"> </v>
      </c>
      <c r="G90" s="19"/>
      <c r="H90" s="19"/>
      <c r="I90" s="19"/>
      <c r="J90" s="19"/>
      <c r="K90" s="19"/>
      <c r="L90" s="19"/>
      <c r="M90" s="65"/>
    </row>
    <row r="91" spans="2:56" s="16" customFormat="1" ht="11.25" customHeight="1" x14ac:dyDescent="0.25">
      <c r="B91" s="17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65"/>
    </row>
    <row r="92" spans="2:56" s="66" customFormat="1" ht="30" customHeight="1" x14ac:dyDescent="0.25">
      <c r="B92" s="67"/>
      <c r="C92" s="68" t="s">
        <v>47</v>
      </c>
      <c r="D92" s="69" t="s">
        <v>48</v>
      </c>
      <c r="E92" s="69" t="s">
        <v>49</v>
      </c>
      <c r="F92" s="69" t="s">
        <v>50</v>
      </c>
      <c r="G92" s="69" t="s">
        <v>51</v>
      </c>
      <c r="H92" s="69" t="s">
        <v>52</v>
      </c>
      <c r="I92" s="69" t="s">
        <v>136</v>
      </c>
      <c r="J92" s="69" t="s">
        <v>137</v>
      </c>
      <c r="K92" s="69" t="s">
        <v>54</v>
      </c>
      <c r="L92" s="70" t="s">
        <v>55</v>
      </c>
      <c r="M92" s="71"/>
      <c r="N92" s="72" t="s">
        <v>56</v>
      </c>
      <c r="O92" s="73" t="s">
        <v>27</v>
      </c>
      <c r="P92" s="73" t="s">
        <v>53</v>
      </c>
      <c r="Q92" s="73" t="s">
        <v>138</v>
      </c>
      <c r="R92" s="73" t="s">
        <v>139</v>
      </c>
      <c r="S92" s="73" t="s">
        <v>57</v>
      </c>
      <c r="T92" s="73" t="s">
        <v>58</v>
      </c>
      <c r="U92" s="73" t="s">
        <v>59</v>
      </c>
      <c r="V92" s="73" t="s">
        <v>60</v>
      </c>
      <c r="W92" s="73" t="s">
        <v>61</v>
      </c>
      <c r="X92" s="74" t="s">
        <v>62</v>
      </c>
    </row>
    <row r="93" spans="2:56" s="16" customFormat="1" ht="30" customHeight="1" x14ac:dyDescent="0.35">
      <c r="B93" s="17"/>
      <c r="C93" s="50" t="s">
        <v>39</v>
      </c>
      <c r="D93" s="19"/>
      <c r="E93" s="19"/>
      <c r="F93" s="19"/>
      <c r="G93" s="19"/>
      <c r="H93" s="19"/>
      <c r="I93" s="19"/>
      <c r="J93" s="19"/>
      <c r="K93" s="75">
        <f>$BB$93</f>
        <v>0</v>
      </c>
      <c r="L93" s="19"/>
      <c r="M93" s="65"/>
      <c r="N93" s="76"/>
      <c r="O93" s="26"/>
      <c r="P93" s="26"/>
      <c r="Q93" s="130">
        <f>$Q$94</f>
        <v>0</v>
      </c>
      <c r="R93" s="130">
        <f>$R$94</f>
        <v>0</v>
      </c>
      <c r="S93" s="26"/>
      <c r="T93" s="77">
        <f>$T$94</f>
        <v>0</v>
      </c>
      <c r="U93" s="26"/>
      <c r="V93" s="77">
        <f>$V$94</f>
        <v>161.5984244</v>
      </c>
      <c r="W93" s="26"/>
      <c r="X93" s="78">
        <f>$X$94</f>
        <v>0</v>
      </c>
      <c r="AK93" s="16" t="s">
        <v>63</v>
      </c>
      <c r="AL93" s="16" t="s">
        <v>40</v>
      </c>
      <c r="BB93" s="79">
        <f>$BB$94</f>
        <v>0</v>
      </c>
    </row>
    <row r="94" spans="2:56" s="80" customFormat="1" ht="37.5" customHeight="1" x14ac:dyDescent="0.35">
      <c r="B94" s="81"/>
      <c r="C94" s="82"/>
      <c r="D94" s="147" t="s">
        <v>63</v>
      </c>
      <c r="E94" s="148" t="s">
        <v>64</v>
      </c>
      <c r="F94" s="148" t="s">
        <v>65</v>
      </c>
      <c r="G94" s="147"/>
      <c r="H94" s="147"/>
      <c r="I94" s="147"/>
      <c r="J94" s="147"/>
      <c r="K94" s="149">
        <f>$BB$94</f>
        <v>0</v>
      </c>
      <c r="L94" s="147"/>
      <c r="M94" s="150"/>
      <c r="N94" s="83"/>
      <c r="O94" s="82"/>
      <c r="P94" s="82"/>
      <c r="Q94" s="131">
        <f>$Q$95+$Q$216+$Q$239+$Q$250+$Q$351+$Q$366+$Q$423</f>
        <v>0</v>
      </c>
      <c r="R94" s="131">
        <f>$R$95+$R$216+$R$239+$R$250+$R$351+$R$366+$R$423</f>
        <v>0</v>
      </c>
      <c r="S94" s="82"/>
      <c r="T94" s="84">
        <f>$T$95+$T$216+$T$239+$T$250+$T$351+$T$366+$T$423</f>
        <v>0</v>
      </c>
      <c r="U94" s="82"/>
      <c r="V94" s="84">
        <f>$V$95+$V$216+$V$239+$V$250+$V$351+$V$366+$V$423</f>
        <v>161.5984244</v>
      </c>
      <c r="W94" s="82"/>
      <c r="X94" s="85">
        <f>$X$95+$X$216+$X$239+$X$250+$X$351+$X$366+$X$423</f>
        <v>0</v>
      </c>
      <c r="AI94" s="86" t="s">
        <v>66</v>
      </c>
      <c r="AK94" s="86" t="s">
        <v>63</v>
      </c>
      <c r="AL94" s="86" t="s">
        <v>67</v>
      </c>
      <c r="AP94" s="86" t="s">
        <v>68</v>
      </c>
      <c r="BB94" s="87">
        <f>$BB$95+$BB$216+$BB$239+$BB$250+$BB$351+$BB$366+$BB$423</f>
        <v>0</v>
      </c>
    </row>
    <row r="95" spans="2:56" s="80" customFormat="1" ht="21" customHeight="1" x14ac:dyDescent="0.3">
      <c r="B95" s="81"/>
      <c r="C95" s="82"/>
      <c r="D95" s="147" t="s">
        <v>63</v>
      </c>
      <c r="E95" s="151" t="s">
        <v>66</v>
      </c>
      <c r="F95" s="151" t="s">
        <v>69</v>
      </c>
      <c r="G95" s="147"/>
      <c r="H95" s="147"/>
      <c r="I95" s="147"/>
      <c r="J95" s="147"/>
      <c r="K95" s="152">
        <f>$BB$95</f>
        <v>0</v>
      </c>
      <c r="L95" s="147"/>
      <c r="M95" s="150"/>
      <c r="N95" s="83"/>
      <c r="O95" s="82"/>
      <c r="P95" s="82"/>
      <c r="Q95" s="131">
        <f>$Q$96+SUM($Q$97:$Q$200)</f>
        <v>0</v>
      </c>
      <c r="R95" s="131">
        <f>$R$96+SUM($R$97:$R$200)</f>
        <v>0</v>
      </c>
      <c r="S95" s="82"/>
      <c r="T95" s="84">
        <f>$T$96+SUM($T$97:$T$200)</f>
        <v>0</v>
      </c>
      <c r="U95" s="82"/>
      <c r="V95" s="84">
        <f>$V$96+SUM($V$97:$V$200)</f>
        <v>5.1740000000000001E-2</v>
      </c>
      <c r="W95" s="82"/>
      <c r="X95" s="85">
        <f>$X$96+SUM($X$97:$X$200)</f>
        <v>0</v>
      </c>
      <c r="AI95" s="86" t="s">
        <v>66</v>
      </c>
      <c r="AK95" s="86" t="s">
        <v>63</v>
      </c>
      <c r="AL95" s="86" t="s">
        <v>66</v>
      </c>
      <c r="AP95" s="86" t="s">
        <v>68</v>
      </c>
      <c r="BB95" s="87">
        <f>$BB$96+SUM($BB$97:$BB$200)</f>
        <v>0</v>
      </c>
    </row>
    <row r="96" spans="2:56" s="16" customFormat="1" ht="15.75" customHeight="1" x14ac:dyDescent="0.25">
      <c r="B96" s="17"/>
      <c r="C96" s="121" t="s">
        <v>66</v>
      </c>
      <c r="D96" s="121" t="s">
        <v>70</v>
      </c>
      <c r="E96" s="122" t="s">
        <v>140</v>
      </c>
      <c r="F96" s="123" t="s">
        <v>141</v>
      </c>
      <c r="G96" s="124" t="s">
        <v>78</v>
      </c>
      <c r="H96" s="125">
        <v>175</v>
      </c>
      <c r="I96" s="126"/>
      <c r="J96" s="126"/>
      <c r="K96" s="126">
        <f>ROUND($P$96*$H$96,2)</f>
        <v>0</v>
      </c>
      <c r="L96" s="123" t="s">
        <v>72</v>
      </c>
      <c r="M96" s="65"/>
      <c r="N96" s="88"/>
      <c r="O96" s="89" t="s">
        <v>28</v>
      </c>
      <c r="P96" s="32">
        <f>$I$96+$J$96</f>
        <v>0</v>
      </c>
      <c r="Q96" s="32">
        <f>ROUND($I$96*$H$96,2)</f>
        <v>0</v>
      </c>
      <c r="R96" s="32">
        <f>ROUND($J$96*$H$96,2)</f>
        <v>0</v>
      </c>
      <c r="S96" s="19"/>
      <c r="T96" s="19"/>
      <c r="U96" s="90">
        <v>0</v>
      </c>
      <c r="V96" s="90">
        <f>$U$96*$H$96</f>
        <v>0</v>
      </c>
      <c r="W96" s="90">
        <v>0</v>
      </c>
      <c r="X96" s="91">
        <f>$W$96*$H$96</f>
        <v>0</v>
      </c>
      <c r="AI96" s="22" t="s">
        <v>73</v>
      </c>
      <c r="AK96" s="22" t="s">
        <v>70</v>
      </c>
      <c r="AL96" s="22" t="s">
        <v>6</v>
      </c>
      <c r="AP96" s="16" t="s">
        <v>68</v>
      </c>
      <c r="AV96" s="92">
        <f>IF($O$96="základní",$K$96,0)</f>
        <v>0</v>
      </c>
      <c r="AW96" s="92">
        <f>IF($O$96="snížená",$K$96,0)</f>
        <v>0</v>
      </c>
      <c r="AX96" s="92">
        <f>IF($O$96="zákl. přenesená",$K$96,0)</f>
        <v>0</v>
      </c>
      <c r="AY96" s="92">
        <f>IF($O$96="sníž. přenesená",$K$96,0)</f>
        <v>0</v>
      </c>
      <c r="AZ96" s="92">
        <f>IF($O$96="nulová",$K$96,0)</f>
        <v>0</v>
      </c>
      <c r="BA96" s="22" t="s">
        <v>66</v>
      </c>
      <c r="BB96" s="92">
        <f>ROUND($P$96*$H$96,2)</f>
        <v>0</v>
      </c>
      <c r="BC96" s="22" t="s">
        <v>73</v>
      </c>
      <c r="BD96" s="22" t="s">
        <v>142</v>
      </c>
    </row>
    <row r="97" spans="2:56" s="16" customFormat="1" ht="27" customHeight="1" x14ac:dyDescent="0.25">
      <c r="B97" s="17"/>
      <c r="C97" s="19"/>
      <c r="D97" s="93" t="s">
        <v>74</v>
      </c>
      <c r="E97" s="19"/>
      <c r="F97" s="94" t="s">
        <v>143</v>
      </c>
      <c r="G97" s="19"/>
      <c r="H97" s="19"/>
      <c r="I97" s="19"/>
      <c r="J97" s="19"/>
      <c r="K97" s="19"/>
      <c r="L97" s="19"/>
      <c r="M97" s="65"/>
      <c r="N97" s="95"/>
      <c r="O97" s="19"/>
      <c r="P97" s="19"/>
      <c r="Q97" s="19"/>
      <c r="R97" s="19"/>
      <c r="S97" s="19"/>
      <c r="T97" s="19"/>
      <c r="U97" s="19"/>
      <c r="V97" s="19"/>
      <c r="W97" s="19"/>
      <c r="X97" s="96"/>
      <c r="AK97" s="16" t="s">
        <v>74</v>
      </c>
      <c r="AL97" s="16" t="s">
        <v>6</v>
      </c>
    </row>
    <row r="98" spans="2:56" s="16" customFormat="1" ht="15.75" customHeight="1" x14ac:dyDescent="0.25">
      <c r="B98" s="132"/>
      <c r="C98" s="133"/>
      <c r="D98" s="99" t="s">
        <v>75</v>
      </c>
      <c r="E98" s="133"/>
      <c r="F98" s="134" t="s">
        <v>144</v>
      </c>
      <c r="G98" s="133"/>
      <c r="H98" s="133"/>
      <c r="I98" s="133"/>
      <c r="J98" s="133"/>
      <c r="K98" s="133"/>
      <c r="L98" s="133"/>
      <c r="M98" s="135"/>
      <c r="N98" s="136"/>
      <c r="O98" s="133"/>
      <c r="P98" s="133"/>
      <c r="Q98" s="133"/>
      <c r="R98" s="133"/>
      <c r="S98" s="133"/>
      <c r="T98" s="133"/>
      <c r="U98" s="133"/>
      <c r="V98" s="133"/>
      <c r="W98" s="133"/>
      <c r="X98" s="137"/>
      <c r="AK98" s="138" t="s">
        <v>75</v>
      </c>
      <c r="AL98" s="138" t="s">
        <v>6</v>
      </c>
      <c r="AM98" s="138" t="s">
        <v>66</v>
      </c>
      <c r="AN98" s="138" t="s">
        <v>40</v>
      </c>
      <c r="AO98" s="138" t="s">
        <v>67</v>
      </c>
      <c r="AP98" s="138" t="s">
        <v>68</v>
      </c>
    </row>
    <row r="99" spans="2:56" s="16" customFormat="1" ht="15.75" customHeight="1" x14ac:dyDescent="0.25">
      <c r="B99" s="97"/>
      <c r="C99" s="98"/>
      <c r="D99" s="99" t="s">
        <v>75</v>
      </c>
      <c r="E99" s="98"/>
      <c r="F99" s="100" t="s">
        <v>145</v>
      </c>
      <c r="G99" s="98"/>
      <c r="H99" s="101">
        <v>175</v>
      </c>
      <c r="I99" s="98"/>
      <c r="J99" s="98"/>
      <c r="K99" s="98"/>
      <c r="L99" s="98"/>
      <c r="M99" s="102"/>
      <c r="N99" s="103"/>
      <c r="O99" s="98"/>
      <c r="P99" s="98"/>
      <c r="Q99" s="98"/>
      <c r="R99" s="98"/>
      <c r="S99" s="98"/>
      <c r="T99" s="98"/>
      <c r="U99" s="98"/>
      <c r="V99" s="98"/>
      <c r="W99" s="98"/>
      <c r="X99" s="104"/>
      <c r="AK99" s="105" t="s">
        <v>75</v>
      </c>
      <c r="AL99" s="105" t="s">
        <v>6</v>
      </c>
      <c r="AM99" s="105" t="s">
        <v>6</v>
      </c>
      <c r="AN99" s="105" t="s">
        <v>40</v>
      </c>
      <c r="AO99" s="105" t="s">
        <v>67</v>
      </c>
      <c r="AP99" s="105" t="s">
        <v>68</v>
      </c>
    </row>
    <row r="100" spans="2:56" s="16" customFormat="1" ht="15.75" customHeight="1" x14ac:dyDescent="0.25">
      <c r="B100" s="106"/>
      <c r="C100" s="107"/>
      <c r="D100" s="99" t="s">
        <v>75</v>
      </c>
      <c r="E100" s="107"/>
      <c r="F100" s="108" t="s">
        <v>76</v>
      </c>
      <c r="G100" s="107"/>
      <c r="H100" s="109">
        <v>175</v>
      </c>
      <c r="I100" s="107"/>
      <c r="J100" s="107"/>
      <c r="K100" s="107"/>
      <c r="L100" s="107"/>
      <c r="M100" s="110"/>
      <c r="N100" s="111"/>
      <c r="O100" s="107"/>
      <c r="P100" s="107"/>
      <c r="Q100" s="107"/>
      <c r="R100" s="107"/>
      <c r="S100" s="107"/>
      <c r="T100" s="107"/>
      <c r="U100" s="107"/>
      <c r="V100" s="107"/>
      <c r="W100" s="107"/>
      <c r="X100" s="112"/>
      <c r="AK100" s="113" t="s">
        <v>75</v>
      </c>
      <c r="AL100" s="113" t="s">
        <v>6</v>
      </c>
      <c r="AM100" s="113" t="s">
        <v>73</v>
      </c>
      <c r="AN100" s="113" t="s">
        <v>40</v>
      </c>
      <c r="AO100" s="113" t="s">
        <v>66</v>
      </c>
      <c r="AP100" s="113" t="s">
        <v>68</v>
      </c>
    </row>
    <row r="101" spans="2:56" s="16" customFormat="1" ht="15.75" customHeight="1" x14ac:dyDescent="0.25">
      <c r="B101" s="17"/>
      <c r="C101" s="121" t="s">
        <v>6</v>
      </c>
      <c r="D101" s="121" t="s">
        <v>70</v>
      </c>
      <c r="E101" s="122" t="s">
        <v>146</v>
      </c>
      <c r="F101" s="123" t="s">
        <v>147</v>
      </c>
      <c r="G101" s="124" t="s">
        <v>78</v>
      </c>
      <c r="H101" s="125">
        <v>1</v>
      </c>
      <c r="I101" s="126"/>
      <c r="J101" s="126"/>
      <c r="K101" s="126">
        <f>ROUND($P$101*$H$101,2)</f>
        <v>0</v>
      </c>
      <c r="L101" s="123" t="s">
        <v>72</v>
      </c>
      <c r="M101" s="65"/>
      <c r="N101" s="88"/>
      <c r="O101" s="89" t="s">
        <v>28</v>
      </c>
      <c r="P101" s="32">
        <f>$I$101+$J$101</f>
        <v>0</v>
      </c>
      <c r="Q101" s="32">
        <f>ROUND($I$101*$H$101,2)</f>
        <v>0</v>
      </c>
      <c r="R101" s="32">
        <f>ROUND($J$101*$H$101,2)</f>
        <v>0</v>
      </c>
      <c r="S101" s="19"/>
      <c r="T101" s="19"/>
      <c r="U101" s="90">
        <v>0</v>
      </c>
      <c r="V101" s="90">
        <f>$U$101*$H$101</f>
        <v>0</v>
      </c>
      <c r="W101" s="90">
        <v>0</v>
      </c>
      <c r="X101" s="91">
        <f>$W$101*$H$101</f>
        <v>0</v>
      </c>
      <c r="AI101" s="22" t="s">
        <v>73</v>
      </c>
      <c r="AK101" s="22" t="s">
        <v>70</v>
      </c>
      <c r="AL101" s="22" t="s">
        <v>6</v>
      </c>
      <c r="AP101" s="16" t="s">
        <v>68</v>
      </c>
      <c r="AV101" s="92">
        <f>IF($O$101="základní",$K$101,0)</f>
        <v>0</v>
      </c>
      <c r="AW101" s="92">
        <f>IF($O$101="snížená",$K$101,0)</f>
        <v>0</v>
      </c>
      <c r="AX101" s="92">
        <f>IF($O$101="zákl. přenesená",$K$101,0)</f>
        <v>0</v>
      </c>
      <c r="AY101" s="92">
        <f>IF($O$101="sníž. přenesená",$K$101,0)</f>
        <v>0</v>
      </c>
      <c r="AZ101" s="92">
        <f>IF($O$101="nulová",$K$101,0)</f>
        <v>0</v>
      </c>
      <c r="BA101" s="22" t="s">
        <v>66</v>
      </c>
      <c r="BB101" s="92">
        <f>ROUND($P$101*$H$101,2)</f>
        <v>0</v>
      </c>
      <c r="BC101" s="22" t="s">
        <v>73</v>
      </c>
      <c r="BD101" s="22" t="s">
        <v>148</v>
      </c>
    </row>
    <row r="102" spans="2:56" s="16" customFormat="1" ht="27" customHeight="1" x14ac:dyDescent="0.25">
      <c r="B102" s="17"/>
      <c r="C102" s="19"/>
      <c r="D102" s="93" t="s">
        <v>74</v>
      </c>
      <c r="E102" s="19"/>
      <c r="F102" s="94" t="s">
        <v>149</v>
      </c>
      <c r="G102" s="19"/>
      <c r="H102" s="19"/>
      <c r="I102" s="19"/>
      <c r="J102" s="19"/>
      <c r="K102" s="19"/>
      <c r="L102" s="19"/>
      <c r="M102" s="65"/>
      <c r="N102" s="95"/>
      <c r="O102" s="19"/>
      <c r="P102" s="19"/>
      <c r="Q102" s="19"/>
      <c r="R102" s="19"/>
      <c r="S102" s="19"/>
      <c r="T102" s="19"/>
      <c r="U102" s="19"/>
      <c r="V102" s="19"/>
      <c r="W102" s="19"/>
      <c r="X102" s="96"/>
      <c r="AK102" s="16" t="s">
        <v>74</v>
      </c>
      <c r="AL102" s="16" t="s">
        <v>6</v>
      </c>
    </row>
    <row r="103" spans="2:56" s="16" customFormat="1" ht="15.75" customHeight="1" x14ac:dyDescent="0.25">
      <c r="B103" s="132"/>
      <c r="C103" s="133"/>
      <c r="D103" s="99" t="s">
        <v>75</v>
      </c>
      <c r="E103" s="133"/>
      <c r="F103" s="134" t="s">
        <v>150</v>
      </c>
      <c r="G103" s="133"/>
      <c r="H103" s="133"/>
      <c r="I103" s="133"/>
      <c r="J103" s="133"/>
      <c r="K103" s="133"/>
      <c r="L103" s="133"/>
      <c r="M103" s="135"/>
      <c r="N103" s="136"/>
      <c r="O103" s="133"/>
      <c r="P103" s="133"/>
      <c r="Q103" s="133"/>
      <c r="R103" s="133"/>
      <c r="S103" s="133"/>
      <c r="T103" s="133"/>
      <c r="U103" s="133"/>
      <c r="V103" s="133"/>
      <c r="W103" s="133"/>
      <c r="X103" s="137"/>
      <c r="AK103" s="138" t="s">
        <v>75</v>
      </c>
      <c r="AL103" s="138" t="s">
        <v>6</v>
      </c>
      <c r="AM103" s="138" t="s">
        <v>66</v>
      </c>
      <c r="AN103" s="138" t="s">
        <v>40</v>
      </c>
      <c r="AO103" s="138" t="s">
        <v>67</v>
      </c>
      <c r="AP103" s="138" t="s">
        <v>68</v>
      </c>
    </row>
    <row r="104" spans="2:56" s="16" customFormat="1" ht="15.75" customHeight="1" x14ac:dyDescent="0.25">
      <c r="B104" s="97"/>
      <c r="C104" s="98"/>
      <c r="D104" s="99" t="s">
        <v>75</v>
      </c>
      <c r="E104" s="98"/>
      <c r="F104" s="100" t="s">
        <v>66</v>
      </c>
      <c r="G104" s="98"/>
      <c r="H104" s="101">
        <v>1</v>
      </c>
      <c r="I104" s="98"/>
      <c r="J104" s="98"/>
      <c r="K104" s="98"/>
      <c r="L104" s="98"/>
      <c r="M104" s="102"/>
      <c r="N104" s="103"/>
      <c r="O104" s="98"/>
      <c r="P104" s="98"/>
      <c r="Q104" s="98"/>
      <c r="R104" s="98"/>
      <c r="S104" s="98"/>
      <c r="T104" s="98"/>
      <c r="U104" s="98"/>
      <c r="V104" s="98"/>
      <c r="W104" s="98"/>
      <c r="X104" s="104"/>
      <c r="AK104" s="105" t="s">
        <v>75</v>
      </c>
      <c r="AL104" s="105" t="s">
        <v>6</v>
      </c>
      <c r="AM104" s="105" t="s">
        <v>6</v>
      </c>
      <c r="AN104" s="105" t="s">
        <v>40</v>
      </c>
      <c r="AO104" s="105" t="s">
        <v>67</v>
      </c>
      <c r="AP104" s="105" t="s">
        <v>68</v>
      </c>
    </row>
    <row r="105" spans="2:56" s="16" customFormat="1" ht="15.75" customHeight="1" x14ac:dyDescent="0.25">
      <c r="B105" s="106"/>
      <c r="C105" s="107"/>
      <c r="D105" s="99" t="s">
        <v>75</v>
      </c>
      <c r="E105" s="107"/>
      <c r="F105" s="108" t="s">
        <v>76</v>
      </c>
      <c r="G105" s="107"/>
      <c r="H105" s="109">
        <v>1</v>
      </c>
      <c r="I105" s="107"/>
      <c r="J105" s="107"/>
      <c r="K105" s="107"/>
      <c r="L105" s="107"/>
      <c r="M105" s="110"/>
      <c r="N105" s="111"/>
      <c r="O105" s="107"/>
      <c r="P105" s="107"/>
      <c r="Q105" s="107"/>
      <c r="R105" s="107"/>
      <c r="S105" s="107"/>
      <c r="T105" s="107"/>
      <c r="U105" s="107"/>
      <c r="V105" s="107"/>
      <c r="W105" s="107"/>
      <c r="X105" s="112"/>
      <c r="AK105" s="113" t="s">
        <v>75</v>
      </c>
      <c r="AL105" s="113" t="s">
        <v>6</v>
      </c>
      <c r="AM105" s="113" t="s">
        <v>73</v>
      </c>
      <c r="AN105" s="113" t="s">
        <v>40</v>
      </c>
      <c r="AO105" s="113" t="s">
        <v>66</v>
      </c>
      <c r="AP105" s="113" t="s">
        <v>68</v>
      </c>
    </row>
    <row r="106" spans="2:56" s="16" customFormat="1" ht="15.75" customHeight="1" x14ac:dyDescent="0.25">
      <c r="B106" s="17"/>
      <c r="C106" s="121" t="s">
        <v>77</v>
      </c>
      <c r="D106" s="121" t="s">
        <v>70</v>
      </c>
      <c r="E106" s="122" t="s">
        <v>151</v>
      </c>
      <c r="F106" s="123" t="s">
        <v>152</v>
      </c>
      <c r="G106" s="124" t="s">
        <v>78</v>
      </c>
      <c r="H106" s="125">
        <v>13</v>
      </c>
      <c r="I106" s="126"/>
      <c r="J106" s="126"/>
      <c r="K106" s="126">
        <f>ROUND($P$106*$H$106,2)</f>
        <v>0</v>
      </c>
      <c r="L106" s="123" t="s">
        <v>72</v>
      </c>
      <c r="M106" s="65"/>
      <c r="N106" s="88"/>
      <c r="O106" s="89" t="s">
        <v>28</v>
      </c>
      <c r="P106" s="32">
        <f>$I$106+$J$106</f>
        <v>0</v>
      </c>
      <c r="Q106" s="32">
        <f>ROUND($I$106*$H$106,2)</f>
        <v>0</v>
      </c>
      <c r="R106" s="32">
        <f>ROUND($J$106*$H$106,2)</f>
        <v>0</v>
      </c>
      <c r="S106" s="19"/>
      <c r="T106" s="19"/>
      <c r="U106" s="90">
        <v>0</v>
      </c>
      <c r="V106" s="90">
        <f>$U$106*$H$106</f>
        <v>0</v>
      </c>
      <c r="W106" s="90">
        <v>0</v>
      </c>
      <c r="X106" s="91">
        <f>$W$106*$H$106</f>
        <v>0</v>
      </c>
      <c r="AI106" s="22" t="s">
        <v>73</v>
      </c>
      <c r="AK106" s="22" t="s">
        <v>70</v>
      </c>
      <c r="AL106" s="22" t="s">
        <v>6</v>
      </c>
      <c r="AP106" s="16" t="s">
        <v>68</v>
      </c>
      <c r="AV106" s="92">
        <f>IF($O$106="základní",$K$106,0)</f>
        <v>0</v>
      </c>
      <c r="AW106" s="92">
        <f>IF($O$106="snížená",$K$106,0)</f>
        <v>0</v>
      </c>
      <c r="AX106" s="92">
        <f>IF($O$106="zákl. přenesená",$K$106,0)</f>
        <v>0</v>
      </c>
      <c r="AY106" s="92">
        <f>IF($O$106="sníž. přenesená",$K$106,0)</f>
        <v>0</v>
      </c>
      <c r="AZ106" s="92">
        <f>IF($O$106="nulová",$K$106,0)</f>
        <v>0</v>
      </c>
      <c r="BA106" s="22" t="s">
        <v>66</v>
      </c>
      <c r="BB106" s="92">
        <f>ROUND($P$106*$H$106,2)</f>
        <v>0</v>
      </c>
      <c r="BC106" s="22" t="s">
        <v>73</v>
      </c>
      <c r="BD106" s="22" t="s">
        <v>153</v>
      </c>
    </row>
    <row r="107" spans="2:56" s="16" customFormat="1" ht="27" customHeight="1" x14ac:dyDescent="0.25">
      <c r="B107" s="17"/>
      <c r="C107" s="19"/>
      <c r="D107" s="93" t="s">
        <v>74</v>
      </c>
      <c r="E107" s="19"/>
      <c r="F107" s="94" t="s">
        <v>154</v>
      </c>
      <c r="G107" s="19"/>
      <c r="H107" s="19"/>
      <c r="I107" s="19"/>
      <c r="J107" s="19"/>
      <c r="K107" s="19"/>
      <c r="L107" s="19"/>
      <c r="M107" s="65"/>
      <c r="N107" s="95"/>
      <c r="O107" s="19"/>
      <c r="P107" s="19"/>
      <c r="Q107" s="19"/>
      <c r="R107" s="19"/>
      <c r="S107" s="19"/>
      <c r="T107" s="19"/>
      <c r="U107" s="19"/>
      <c r="V107" s="19"/>
      <c r="W107" s="19"/>
      <c r="X107" s="96"/>
      <c r="AK107" s="16" t="s">
        <v>74</v>
      </c>
      <c r="AL107" s="16" t="s">
        <v>6</v>
      </c>
    </row>
    <row r="108" spans="2:56" s="16" customFormat="1" ht="15.75" customHeight="1" x14ac:dyDescent="0.25">
      <c r="B108" s="132"/>
      <c r="C108" s="133"/>
      <c r="D108" s="99" t="s">
        <v>75</v>
      </c>
      <c r="E108" s="133"/>
      <c r="F108" s="134" t="s">
        <v>155</v>
      </c>
      <c r="G108" s="133"/>
      <c r="H108" s="133"/>
      <c r="I108" s="133"/>
      <c r="J108" s="133"/>
      <c r="K108" s="133"/>
      <c r="L108" s="133"/>
      <c r="M108" s="135"/>
      <c r="N108" s="136"/>
      <c r="O108" s="133"/>
      <c r="P108" s="133"/>
      <c r="Q108" s="133"/>
      <c r="R108" s="133"/>
      <c r="S108" s="133"/>
      <c r="T108" s="133"/>
      <c r="U108" s="133"/>
      <c r="V108" s="133"/>
      <c r="W108" s="133"/>
      <c r="X108" s="137"/>
      <c r="AK108" s="138" t="s">
        <v>75</v>
      </c>
      <c r="AL108" s="138" t="s">
        <v>6</v>
      </c>
      <c r="AM108" s="138" t="s">
        <v>66</v>
      </c>
      <c r="AN108" s="138" t="s">
        <v>40</v>
      </c>
      <c r="AO108" s="138" t="s">
        <v>67</v>
      </c>
      <c r="AP108" s="138" t="s">
        <v>68</v>
      </c>
    </row>
    <row r="109" spans="2:56" s="16" customFormat="1" ht="15.75" customHeight="1" x14ac:dyDescent="0.25">
      <c r="B109" s="97"/>
      <c r="C109" s="98"/>
      <c r="D109" s="99" t="s">
        <v>75</v>
      </c>
      <c r="E109" s="98"/>
      <c r="F109" s="100" t="s">
        <v>156</v>
      </c>
      <c r="G109" s="98"/>
      <c r="H109" s="101">
        <v>13</v>
      </c>
      <c r="I109" s="98"/>
      <c r="J109" s="98"/>
      <c r="K109" s="98"/>
      <c r="L109" s="98"/>
      <c r="M109" s="102"/>
      <c r="N109" s="103"/>
      <c r="O109" s="98"/>
      <c r="P109" s="98"/>
      <c r="Q109" s="98"/>
      <c r="R109" s="98"/>
      <c r="S109" s="98"/>
      <c r="T109" s="98"/>
      <c r="U109" s="98"/>
      <c r="V109" s="98"/>
      <c r="W109" s="98"/>
      <c r="X109" s="104"/>
      <c r="AK109" s="105" t="s">
        <v>75</v>
      </c>
      <c r="AL109" s="105" t="s">
        <v>6</v>
      </c>
      <c r="AM109" s="105" t="s">
        <v>6</v>
      </c>
      <c r="AN109" s="105" t="s">
        <v>40</v>
      </c>
      <c r="AO109" s="105" t="s">
        <v>67</v>
      </c>
      <c r="AP109" s="105" t="s">
        <v>68</v>
      </c>
    </row>
    <row r="110" spans="2:56" s="16" customFormat="1" ht="15.75" customHeight="1" x14ac:dyDescent="0.25">
      <c r="B110" s="106"/>
      <c r="C110" s="107"/>
      <c r="D110" s="99" t="s">
        <v>75</v>
      </c>
      <c r="E110" s="107"/>
      <c r="F110" s="108" t="s">
        <v>76</v>
      </c>
      <c r="G110" s="107"/>
      <c r="H110" s="109">
        <v>13</v>
      </c>
      <c r="I110" s="107"/>
      <c r="J110" s="107"/>
      <c r="K110" s="107"/>
      <c r="L110" s="107"/>
      <c r="M110" s="110"/>
      <c r="N110" s="111"/>
      <c r="O110" s="107"/>
      <c r="P110" s="107"/>
      <c r="Q110" s="107"/>
      <c r="R110" s="107"/>
      <c r="S110" s="107"/>
      <c r="T110" s="107"/>
      <c r="U110" s="107"/>
      <c r="V110" s="107"/>
      <c r="W110" s="107"/>
      <c r="X110" s="112"/>
      <c r="AK110" s="113" t="s">
        <v>75</v>
      </c>
      <c r="AL110" s="113" t="s">
        <v>6</v>
      </c>
      <c r="AM110" s="113" t="s">
        <v>73</v>
      </c>
      <c r="AN110" s="113" t="s">
        <v>40</v>
      </c>
      <c r="AO110" s="113" t="s">
        <v>66</v>
      </c>
      <c r="AP110" s="113" t="s">
        <v>68</v>
      </c>
    </row>
    <row r="111" spans="2:56" s="16" customFormat="1" ht="15.75" customHeight="1" x14ac:dyDescent="0.25">
      <c r="B111" s="17"/>
      <c r="C111" s="121" t="s">
        <v>73</v>
      </c>
      <c r="D111" s="121" t="s">
        <v>70</v>
      </c>
      <c r="E111" s="122" t="s">
        <v>157</v>
      </c>
      <c r="F111" s="123" t="s">
        <v>158</v>
      </c>
      <c r="G111" s="124" t="s">
        <v>81</v>
      </c>
      <c r="H111" s="125">
        <v>26</v>
      </c>
      <c r="I111" s="126"/>
      <c r="J111" s="126"/>
      <c r="K111" s="126">
        <f>ROUND($P$111*$H$111,2)</f>
        <v>0</v>
      </c>
      <c r="L111" s="123" t="s">
        <v>72</v>
      </c>
      <c r="M111" s="65"/>
      <c r="N111" s="88"/>
      <c r="O111" s="89" t="s">
        <v>28</v>
      </c>
      <c r="P111" s="32">
        <f>$I$111+$J$111</f>
        <v>0</v>
      </c>
      <c r="Q111" s="32">
        <f>ROUND($I$111*$H$111,2)</f>
        <v>0</v>
      </c>
      <c r="R111" s="32">
        <f>ROUND($J$111*$H$111,2)</f>
        <v>0</v>
      </c>
      <c r="S111" s="19"/>
      <c r="T111" s="19"/>
      <c r="U111" s="90">
        <v>1.99E-3</v>
      </c>
      <c r="V111" s="90">
        <f>$U$111*$H$111</f>
        <v>5.1740000000000001E-2</v>
      </c>
      <c r="W111" s="90">
        <v>0</v>
      </c>
      <c r="X111" s="91">
        <f>$W$111*$H$111</f>
        <v>0</v>
      </c>
      <c r="AI111" s="22" t="s">
        <v>73</v>
      </c>
      <c r="AK111" s="22" t="s">
        <v>70</v>
      </c>
      <c r="AL111" s="22" t="s">
        <v>6</v>
      </c>
      <c r="AP111" s="16" t="s">
        <v>68</v>
      </c>
      <c r="AV111" s="92">
        <f>IF($O$111="základní",$K$111,0)</f>
        <v>0</v>
      </c>
      <c r="AW111" s="92">
        <f>IF($O$111="snížená",$K$111,0)</f>
        <v>0</v>
      </c>
      <c r="AX111" s="92">
        <f>IF($O$111="zákl. přenesená",$K$111,0)</f>
        <v>0</v>
      </c>
      <c r="AY111" s="92">
        <f>IF($O$111="sníž. přenesená",$K$111,0)</f>
        <v>0</v>
      </c>
      <c r="AZ111" s="92">
        <f>IF($O$111="nulová",$K$111,0)</f>
        <v>0</v>
      </c>
      <c r="BA111" s="22" t="s">
        <v>66</v>
      </c>
      <c r="BB111" s="92">
        <f>ROUND($P$111*$H$111,2)</f>
        <v>0</v>
      </c>
      <c r="BC111" s="22" t="s">
        <v>73</v>
      </c>
      <c r="BD111" s="22" t="s">
        <v>159</v>
      </c>
    </row>
    <row r="112" spans="2:56" s="16" customFormat="1" ht="16.5" customHeight="1" x14ac:dyDescent="0.25">
      <c r="B112" s="17"/>
      <c r="C112" s="19"/>
      <c r="D112" s="93" t="s">
        <v>74</v>
      </c>
      <c r="E112" s="19"/>
      <c r="F112" s="94" t="s">
        <v>160</v>
      </c>
      <c r="G112" s="19"/>
      <c r="H112" s="19"/>
      <c r="I112" s="19"/>
      <c r="J112" s="19"/>
      <c r="K112" s="19"/>
      <c r="L112" s="19"/>
      <c r="M112" s="65"/>
      <c r="N112" s="95"/>
      <c r="O112" s="19"/>
      <c r="P112" s="19"/>
      <c r="Q112" s="19"/>
      <c r="R112" s="19"/>
      <c r="S112" s="19"/>
      <c r="T112" s="19"/>
      <c r="U112" s="19"/>
      <c r="V112" s="19"/>
      <c r="W112" s="19"/>
      <c r="X112" s="96"/>
      <c r="AK112" s="16" t="s">
        <v>74</v>
      </c>
      <c r="AL112" s="16" t="s">
        <v>6</v>
      </c>
    </row>
    <row r="113" spans="2:56" s="16" customFormat="1" ht="15.75" customHeight="1" x14ac:dyDescent="0.25">
      <c r="B113" s="132"/>
      <c r="C113" s="133"/>
      <c r="D113" s="99" t="s">
        <v>75</v>
      </c>
      <c r="E113" s="133"/>
      <c r="F113" s="134" t="s">
        <v>161</v>
      </c>
      <c r="G113" s="133"/>
      <c r="H113" s="133"/>
      <c r="I113" s="133"/>
      <c r="J113" s="133"/>
      <c r="K113" s="133"/>
      <c r="L113" s="133"/>
      <c r="M113" s="135"/>
      <c r="N113" s="136"/>
      <c r="O113" s="133"/>
      <c r="P113" s="133"/>
      <c r="Q113" s="133"/>
      <c r="R113" s="133"/>
      <c r="S113" s="133"/>
      <c r="T113" s="133"/>
      <c r="U113" s="133"/>
      <c r="V113" s="133"/>
      <c r="W113" s="133"/>
      <c r="X113" s="137"/>
      <c r="AK113" s="138" t="s">
        <v>75</v>
      </c>
      <c r="AL113" s="138" t="s">
        <v>6</v>
      </c>
      <c r="AM113" s="138" t="s">
        <v>66</v>
      </c>
      <c r="AN113" s="138" t="s">
        <v>40</v>
      </c>
      <c r="AO113" s="138" t="s">
        <v>67</v>
      </c>
      <c r="AP113" s="138" t="s">
        <v>68</v>
      </c>
    </row>
    <row r="114" spans="2:56" s="16" customFormat="1" ht="15.75" customHeight="1" x14ac:dyDescent="0.25">
      <c r="B114" s="97"/>
      <c r="C114" s="98"/>
      <c r="D114" s="99" t="s">
        <v>75</v>
      </c>
      <c r="E114" s="98"/>
      <c r="F114" s="100" t="s">
        <v>162</v>
      </c>
      <c r="G114" s="98"/>
      <c r="H114" s="101">
        <v>26</v>
      </c>
      <c r="I114" s="98"/>
      <c r="J114" s="98"/>
      <c r="K114" s="98"/>
      <c r="L114" s="98"/>
      <c r="M114" s="102"/>
      <c r="N114" s="103"/>
      <c r="O114" s="98"/>
      <c r="P114" s="98"/>
      <c r="Q114" s="98"/>
      <c r="R114" s="98"/>
      <c r="S114" s="98"/>
      <c r="T114" s="98"/>
      <c r="U114" s="98"/>
      <c r="V114" s="98"/>
      <c r="W114" s="98"/>
      <c r="X114" s="104"/>
      <c r="AK114" s="105" t="s">
        <v>75</v>
      </c>
      <c r="AL114" s="105" t="s">
        <v>6</v>
      </c>
      <c r="AM114" s="105" t="s">
        <v>6</v>
      </c>
      <c r="AN114" s="105" t="s">
        <v>40</v>
      </c>
      <c r="AO114" s="105" t="s">
        <v>67</v>
      </c>
      <c r="AP114" s="105" t="s">
        <v>68</v>
      </c>
    </row>
    <row r="115" spans="2:56" s="16" customFormat="1" ht="15.75" customHeight="1" x14ac:dyDescent="0.25">
      <c r="B115" s="106"/>
      <c r="C115" s="107"/>
      <c r="D115" s="99" t="s">
        <v>75</v>
      </c>
      <c r="E115" s="107"/>
      <c r="F115" s="108" t="s">
        <v>76</v>
      </c>
      <c r="G115" s="107"/>
      <c r="H115" s="109">
        <v>26</v>
      </c>
      <c r="I115" s="107"/>
      <c r="J115" s="107"/>
      <c r="K115" s="107"/>
      <c r="L115" s="107"/>
      <c r="M115" s="110"/>
      <c r="N115" s="111"/>
      <c r="O115" s="107"/>
      <c r="P115" s="107"/>
      <c r="Q115" s="107"/>
      <c r="R115" s="107"/>
      <c r="S115" s="107"/>
      <c r="T115" s="107"/>
      <c r="U115" s="107"/>
      <c r="V115" s="107"/>
      <c r="W115" s="107"/>
      <c r="X115" s="112"/>
      <c r="AK115" s="113" t="s">
        <v>75</v>
      </c>
      <c r="AL115" s="113" t="s">
        <v>6</v>
      </c>
      <c r="AM115" s="113" t="s">
        <v>73</v>
      </c>
      <c r="AN115" s="113" t="s">
        <v>40</v>
      </c>
      <c r="AO115" s="113" t="s">
        <v>66</v>
      </c>
      <c r="AP115" s="113" t="s">
        <v>68</v>
      </c>
    </row>
    <row r="116" spans="2:56" s="16" customFormat="1" ht="15.75" customHeight="1" x14ac:dyDescent="0.25">
      <c r="B116" s="17"/>
      <c r="C116" s="121" t="s">
        <v>79</v>
      </c>
      <c r="D116" s="121" t="s">
        <v>70</v>
      </c>
      <c r="E116" s="122" t="s">
        <v>163</v>
      </c>
      <c r="F116" s="123" t="s">
        <v>164</v>
      </c>
      <c r="G116" s="124" t="s">
        <v>81</v>
      </c>
      <c r="H116" s="125">
        <v>26</v>
      </c>
      <c r="I116" s="126"/>
      <c r="J116" s="126"/>
      <c r="K116" s="126">
        <f>ROUND($P$116*$H$116,2)</f>
        <v>0</v>
      </c>
      <c r="L116" s="123" t="s">
        <v>72</v>
      </c>
      <c r="M116" s="65"/>
      <c r="N116" s="88"/>
      <c r="O116" s="89" t="s">
        <v>28</v>
      </c>
      <c r="P116" s="32">
        <f>$I$116+$J$116</f>
        <v>0</v>
      </c>
      <c r="Q116" s="32">
        <f>ROUND($I$116*$H$116,2)</f>
        <v>0</v>
      </c>
      <c r="R116" s="32">
        <f>ROUND($J$116*$H$116,2)</f>
        <v>0</v>
      </c>
      <c r="S116" s="19"/>
      <c r="T116" s="19"/>
      <c r="U116" s="90">
        <v>0</v>
      </c>
      <c r="V116" s="90">
        <f>$U$116*$H$116</f>
        <v>0</v>
      </c>
      <c r="W116" s="90">
        <v>0</v>
      </c>
      <c r="X116" s="91">
        <f>$W$116*$H$116</f>
        <v>0</v>
      </c>
      <c r="AI116" s="22" t="s">
        <v>73</v>
      </c>
      <c r="AK116" s="22" t="s">
        <v>70</v>
      </c>
      <c r="AL116" s="22" t="s">
        <v>6</v>
      </c>
      <c r="AP116" s="16" t="s">
        <v>68</v>
      </c>
      <c r="AV116" s="92">
        <f>IF($O$116="základní",$K$116,0)</f>
        <v>0</v>
      </c>
      <c r="AW116" s="92">
        <f>IF($O$116="snížená",$K$116,0)</f>
        <v>0</v>
      </c>
      <c r="AX116" s="92">
        <f>IF($O$116="zákl. přenesená",$K$116,0)</f>
        <v>0</v>
      </c>
      <c r="AY116" s="92">
        <f>IF($O$116="sníž. přenesená",$K$116,0)</f>
        <v>0</v>
      </c>
      <c r="AZ116" s="92">
        <f>IF($O$116="nulová",$K$116,0)</f>
        <v>0</v>
      </c>
      <c r="BA116" s="22" t="s">
        <v>66</v>
      </c>
      <c r="BB116" s="92">
        <f>ROUND($P$116*$H$116,2)</f>
        <v>0</v>
      </c>
      <c r="BC116" s="22" t="s">
        <v>73</v>
      </c>
      <c r="BD116" s="22" t="s">
        <v>165</v>
      </c>
    </row>
    <row r="117" spans="2:56" s="16" customFormat="1" ht="27" customHeight="1" x14ac:dyDescent="0.25">
      <c r="B117" s="17"/>
      <c r="C117" s="19"/>
      <c r="D117" s="93" t="s">
        <v>74</v>
      </c>
      <c r="E117" s="19"/>
      <c r="F117" s="94" t="s">
        <v>166</v>
      </c>
      <c r="G117" s="19"/>
      <c r="H117" s="19"/>
      <c r="I117" s="19"/>
      <c r="J117" s="19"/>
      <c r="K117" s="19"/>
      <c r="L117" s="19"/>
      <c r="M117" s="65"/>
      <c r="N117" s="95"/>
      <c r="O117" s="19"/>
      <c r="P117" s="19"/>
      <c r="Q117" s="19"/>
      <c r="R117" s="19"/>
      <c r="S117" s="19"/>
      <c r="T117" s="19"/>
      <c r="U117" s="19"/>
      <c r="V117" s="19"/>
      <c r="W117" s="19"/>
      <c r="X117" s="96"/>
      <c r="AK117" s="16" t="s">
        <v>74</v>
      </c>
      <c r="AL117" s="16" t="s">
        <v>6</v>
      </c>
    </row>
    <row r="118" spans="2:56" s="16" customFormat="1" ht="15.75" customHeight="1" x14ac:dyDescent="0.25">
      <c r="B118" s="132"/>
      <c r="C118" s="133"/>
      <c r="D118" s="99" t="s">
        <v>75</v>
      </c>
      <c r="E118" s="133"/>
      <c r="F118" s="134" t="s">
        <v>161</v>
      </c>
      <c r="G118" s="133"/>
      <c r="H118" s="133"/>
      <c r="I118" s="133"/>
      <c r="J118" s="133"/>
      <c r="K118" s="133"/>
      <c r="L118" s="133"/>
      <c r="M118" s="135"/>
      <c r="N118" s="136"/>
      <c r="O118" s="133"/>
      <c r="P118" s="133"/>
      <c r="Q118" s="133"/>
      <c r="R118" s="133"/>
      <c r="S118" s="133"/>
      <c r="T118" s="133"/>
      <c r="U118" s="133"/>
      <c r="V118" s="133"/>
      <c r="W118" s="133"/>
      <c r="X118" s="137"/>
      <c r="AK118" s="138" t="s">
        <v>75</v>
      </c>
      <c r="AL118" s="138" t="s">
        <v>6</v>
      </c>
      <c r="AM118" s="138" t="s">
        <v>66</v>
      </c>
      <c r="AN118" s="138" t="s">
        <v>40</v>
      </c>
      <c r="AO118" s="138" t="s">
        <v>67</v>
      </c>
      <c r="AP118" s="138" t="s">
        <v>68</v>
      </c>
    </row>
    <row r="119" spans="2:56" s="16" customFormat="1" ht="15.75" customHeight="1" x14ac:dyDescent="0.25">
      <c r="B119" s="97"/>
      <c r="C119" s="98"/>
      <c r="D119" s="99" t="s">
        <v>75</v>
      </c>
      <c r="E119" s="98"/>
      <c r="F119" s="100" t="s">
        <v>167</v>
      </c>
      <c r="G119" s="98"/>
      <c r="H119" s="101">
        <v>26</v>
      </c>
      <c r="I119" s="98"/>
      <c r="J119" s="98"/>
      <c r="K119" s="98"/>
      <c r="L119" s="98"/>
      <c r="M119" s="102"/>
      <c r="N119" s="103"/>
      <c r="O119" s="98"/>
      <c r="P119" s="98"/>
      <c r="Q119" s="98"/>
      <c r="R119" s="98"/>
      <c r="S119" s="98"/>
      <c r="T119" s="98"/>
      <c r="U119" s="98"/>
      <c r="V119" s="98"/>
      <c r="W119" s="98"/>
      <c r="X119" s="104"/>
      <c r="AK119" s="105" t="s">
        <v>75</v>
      </c>
      <c r="AL119" s="105" t="s">
        <v>6</v>
      </c>
      <c r="AM119" s="105" t="s">
        <v>6</v>
      </c>
      <c r="AN119" s="105" t="s">
        <v>40</v>
      </c>
      <c r="AO119" s="105" t="s">
        <v>67</v>
      </c>
      <c r="AP119" s="105" t="s">
        <v>68</v>
      </c>
    </row>
    <row r="120" spans="2:56" s="16" customFormat="1" ht="15.75" customHeight="1" x14ac:dyDescent="0.25">
      <c r="B120" s="106"/>
      <c r="C120" s="107"/>
      <c r="D120" s="99" t="s">
        <v>75</v>
      </c>
      <c r="E120" s="107"/>
      <c r="F120" s="108" t="s">
        <v>76</v>
      </c>
      <c r="G120" s="107"/>
      <c r="H120" s="109">
        <v>26</v>
      </c>
      <c r="I120" s="107"/>
      <c r="J120" s="107"/>
      <c r="K120" s="107"/>
      <c r="L120" s="107"/>
      <c r="M120" s="110"/>
      <c r="N120" s="111"/>
      <c r="O120" s="107"/>
      <c r="P120" s="107"/>
      <c r="Q120" s="107"/>
      <c r="R120" s="107"/>
      <c r="S120" s="107"/>
      <c r="T120" s="107"/>
      <c r="U120" s="107"/>
      <c r="V120" s="107"/>
      <c r="W120" s="107"/>
      <c r="X120" s="112"/>
      <c r="AK120" s="113" t="s">
        <v>75</v>
      </c>
      <c r="AL120" s="113" t="s">
        <v>6</v>
      </c>
      <c r="AM120" s="113" t="s">
        <v>73</v>
      </c>
      <c r="AN120" s="113" t="s">
        <v>40</v>
      </c>
      <c r="AO120" s="113" t="s">
        <v>66</v>
      </c>
      <c r="AP120" s="113" t="s">
        <v>68</v>
      </c>
    </row>
    <row r="121" spans="2:56" s="16" customFormat="1" ht="15.75" customHeight="1" x14ac:dyDescent="0.25">
      <c r="B121" s="17"/>
      <c r="C121" s="121" t="s">
        <v>80</v>
      </c>
      <c r="D121" s="121" t="s">
        <v>70</v>
      </c>
      <c r="E121" s="122" t="s">
        <v>84</v>
      </c>
      <c r="F121" s="123" t="s">
        <v>85</v>
      </c>
      <c r="G121" s="124" t="s">
        <v>78</v>
      </c>
      <c r="H121" s="125">
        <v>13</v>
      </c>
      <c r="I121" s="126"/>
      <c r="J121" s="126"/>
      <c r="K121" s="126">
        <f>ROUND($P$121*$H$121,2)</f>
        <v>0</v>
      </c>
      <c r="L121" s="123" t="s">
        <v>72</v>
      </c>
      <c r="M121" s="65"/>
      <c r="N121" s="88"/>
      <c r="O121" s="89" t="s">
        <v>28</v>
      </c>
      <c r="P121" s="32">
        <f>$I$121+$J$121</f>
        <v>0</v>
      </c>
      <c r="Q121" s="32">
        <f>ROUND($I$121*$H$121,2)</f>
        <v>0</v>
      </c>
      <c r="R121" s="32">
        <f>ROUND($J$121*$H$121,2)</f>
        <v>0</v>
      </c>
      <c r="S121" s="19"/>
      <c r="T121" s="19"/>
      <c r="U121" s="90">
        <v>0</v>
      </c>
      <c r="V121" s="90">
        <f>$U$121*$H$121</f>
        <v>0</v>
      </c>
      <c r="W121" s="90">
        <v>0</v>
      </c>
      <c r="X121" s="91">
        <f>$W$121*$H$121</f>
        <v>0</v>
      </c>
      <c r="AI121" s="22" t="s">
        <v>73</v>
      </c>
      <c r="AK121" s="22" t="s">
        <v>70</v>
      </c>
      <c r="AL121" s="22" t="s">
        <v>6</v>
      </c>
      <c r="AP121" s="16" t="s">
        <v>68</v>
      </c>
      <c r="AV121" s="92">
        <f>IF($O$121="základní",$K$121,0)</f>
        <v>0</v>
      </c>
      <c r="AW121" s="92">
        <f>IF($O$121="snížená",$K$121,0)</f>
        <v>0</v>
      </c>
      <c r="AX121" s="92">
        <f>IF($O$121="zákl. přenesená",$K$121,0)</f>
        <v>0</v>
      </c>
      <c r="AY121" s="92">
        <f>IF($O$121="sníž. přenesená",$K$121,0)</f>
        <v>0</v>
      </c>
      <c r="AZ121" s="92">
        <f>IF($O$121="nulová",$K$121,0)</f>
        <v>0</v>
      </c>
      <c r="BA121" s="22" t="s">
        <v>66</v>
      </c>
      <c r="BB121" s="92">
        <f>ROUND($P$121*$H$121,2)</f>
        <v>0</v>
      </c>
      <c r="BC121" s="22" t="s">
        <v>73</v>
      </c>
      <c r="BD121" s="22" t="s">
        <v>168</v>
      </c>
    </row>
    <row r="122" spans="2:56" s="16" customFormat="1" ht="27" customHeight="1" x14ac:dyDescent="0.25">
      <c r="B122" s="17"/>
      <c r="C122" s="19"/>
      <c r="D122" s="93" t="s">
        <v>74</v>
      </c>
      <c r="E122" s="19"/>
      <c r="F122" s="94" t="s">
        <v>86</v>
      </c>
      <c r="G122" s="19"/>
      <c r="H122" s="19"/>
      <c r="I122" s="19"/>
      <c r="J122" s="19"/>
      <c r="K122" s="19"/>
      <c r="L122" s="19"/>
      <c r="M122" s="65"/>
      <c r="N122" s="95"/>
      <c r="O122" s="19"/>
      <c r="P122" s="19"/>
      <c r="Q122" s="19"/>
      <c r="R122" s="19"/>
      <c r="S122" s="19"/>
      <c r="T122" s="19"/>
      <c r="U122" s="19"/>
      <c r="V122" s="19"/>
      <c r="W122" s="19"/>
      <c r="X122" s="96"/>
      <c r="AK122" s="16" t="s">
        <v>74</v>
      </c>
      <c r="AL122" s="16" t="s">
        <v>6</v>
      </c>
    </row>
    <row r="123" spans="2:56" s="16" customFormat="1" ht="15.75" customHeight="1" x14ac:dyDescent="0.25">
      <c r="B123" s="132"/>
      <c r="C123" s="133"/>
      <c r="D123" s="99" t="s">
        <v>75</v>
      </c>
      <c r="E123" s="133"/>
      <c r="F123" s="134" t="s">
        <v>161</v>
      </c>
      <c r="G123" s="133"/>
      <c r="H123" s="133"/>
      <c r="I123" s="133"/>
      <c r="J123" s="133"/>
      <c r="K123" s="133"/>
      <c r="L123" s="133"/>
      <c r="M123" s="135"/>
      <c r="N123" s="136"/>
      <c r="O123" s="133"/>
      <c r="P123" s="133"/>
      <c r="Q123" s="133"/>
      <c r="R123" s="133"/>
      <c r="S123" s="133"/>
      <c r="T123" s="133"/>
      <c r="U123" s="133"/>
      <c r="V123" s="133"/>
      <c r="W123" s="133"/>
      <c r="X123" s="137"/>
      <c r="AK123" s="138" t="s">
        <v>75</v>
      </c>
      <c r="AL123" s="138" t="s">
        <v>6</v>
      </c>
      <c r="AM123" s="138" t="s">
        <v>66</v>
      </c>
      <c r="AN123" s="138" t="s">
        <v>40</v>
      </c>
      <c r="AO123" s="138" t="s">
        <v>67</v>
      </c>
      <c r="AP123" s="138" t="s">
        <v>68</v>
      </c>
    </row>
    <row r="124" spans="2:56" s="16" customFormat="1" ht="15.75" customHeight="1" x14ac:dyDescent="0.25">
      <c r="B124" s="97"/>
      <c r="C124" s="98"/>
      <c r="D124" s="99" t="s">
        <v>75</v>
      </c>
      <c r="E124" s="98"/>
      <c r="F124" s="100" t="s">
        <v>156</v>
      </c>
      <c r="G124" s="98"/>
      <c r="H124" s="101">
        <v>13</v>
      </c>
      <c r="I124" s="98"/>
      <c r="J124" s="98"/>
      <c r="K124" s="98"/>
      <c r="L124" s="98"/>
      <c r="M124" s="102"/>
      <c r="N124" s="103"/>
      <c r="O124" s="98"/>
      <c r="P124" s="98"/>
      <c r="Q124" s="98"/>
      <c r="R124" s="98"/>
      <c r="S124" s="98"/>
      <c r="T124" s="98"/>
      <c r="U124" s="98"/>
      <c r="V124" s="98"/>
      <c r="W124" s="98"/>
      <c r="X124" s="104"/>
      <c r="AK124" s="105" t="s">
        <v>75</v>
      </c>
      <c r="AL124" s="105" t="s">
        <v>6</v>
      </c>
      <c r="AM124" s="105" t="s">
        <v>6</v>
      </c>
      <c r="AN124" s="105" t="s">
        <v>40</v>
      </c>
      <c r="AO124" s="105" t="s">
        <v>67</v>
      </c>
      <c r="AP124" s="105" t="s">
        <v>68</v>
      </c>
    </row>
    <row r="125" spans="2:56" s="16" customFormat="1" ht="15.75" customHeight="1" x14ac:dyDescent="0.25">
      <c r="B125" s="106"/>
      <c r="C125" s="107"/>
      <c r="D125" s="99" t="s">
        <v>75</v>
      </c>
      <c r="E125" s="107"/>
      <c r="F125" s="108" t="s">
        <v>76</v>
      </c>
      <c r="G125" s="107"/>
      <c r="H125" s="109">
        <v>13</v>
      </c>
      <c r="I125" s="107"/>
      <c r="J125" s="107"/>
      <c r="K125" s="107"/>
      <c r="L125" s="107"/>
      <c r="M125" s="110"/>
      <c r="N125" s="111"/>
      <c r="O125" s="107"/>
      <c r="P125" s="107"/>
      <c r="Q125" s="107"/>
      <c r="R125" s="107"/>
      <c r="S125" s="107"/>
      <c r="T125" s="107"/>
      <c r="U125" s="107"/>
      <c r="V125" s="107"/>
      <c r="W125" s="107"/>
      <c r="X125" s="112"/>
      <c r="AK125" s="113" t="s">
        <v>75</v>
      </c>
      <c r="AL125" s="113" t="s">
        <v>6</v>
      </c>
      <c r="AM125" s="113" t="s">
        <v>73</v>
      </c>
      <c r="AN125" s="113" t="s">
        <v>40</v>
      </c>
      <c r="AO125" s="113" t="s">
        <v>66</v>
      </c>
      <c r="AP125" s="113" t="s">
        <v>68</v>
      </c>
    </row>
    <row r="126" spans="2:56" s="16" customFormat="1" ht="15.75" customHeight="1" x14ac:dyDescent="0.25">
      <c r="B126" s="17"/>
      <c r="C126" s="121" t="s">
        <v>82</v>
      </c>
      <c r="D126" s="121" t="s">
        <v>70</v>
      </c>
      <c r="E126" s="122" t="s">
        <v>88</v>
      </c>
      <c r="F126" s="123" t="s">
        <v>89</v>
      </c>
      <c r="G126" s="124" t="s">
        <v>78</v>
      </c>
      <c r="H126" s="125">
        <v>3.75</v>
      </c>
      <c r="I126" s="126"/>
      <c r="J126" s="126"/>
      <c r="K126" s="126">
        <f>ROUND($P$126*$H$126,2)</f>
        <v>0</v>
      </c>
      <c r="L126" s="123" t="s">
        <v>72</v>
      </c>
      <c r="M126" s="65"/>
      <c r="N126" s="88"/>
      <c r="O126" s="89" t="s">
        <v>28</v>
      </c>
      <c r="P126" s="32">
        <f>$I$126+$J$126</f>
        <v>0</v>
      </c>
      <c r="Q126" s="32">
        <f>ROUND($I$126*$H$126,2)</f>
        <v>0</v>
      </c>
      <c r="R126" s="32">
        <f>ROUND($J$126*$H$126,2)</f>
        <v>0</v>
      </c>
      <c r="S126" s="19"/>
      <c r="T126" s="19"/>
      <c r="U126" s="90">
        <v>0</v>
      </c>
      <c r="V126" s="90">
        <f>$U$126*$H$126</f>
        <v>0</v>
      </c>
      <c r="W126" s="90">
        <v>0</v>
      </c>
      <c r="X126" s="91">
        <f>$W$126*$H$126</f>
        <v>0</v>
      </c>
      <c r="AI126" s="22" t="s">
        <v>73</v>
      </c>
      <c r="AK126" s="22" t="s">
        <v>70</v>
      </c>
      <c r="AL126" s="22" t="s">
        <v>6</v>
      </c>
      <c r="AP126" s="16" t="s">
        <v>68</v>
      </c>
      <c r="AV126" s="92">
        <f>IF($O$126="základní",$K$126,0)</f>
        <v>0</v>
      </c>
      <c r="AW126" s="92">
        <f>IF($O$126="snížená",$K$126,0)</f>
        <v>0</v>
      </c>
      <c r="AX126" s="92">
        <f>IF($O$126="zákl. přenesená",$K$126,0)</f>
        <v>0</v>
      </c>
      <c r="AY126" s="92">
        <f>IF($O$126="sníž. přenesená",$K$126,0)</f>
        <v>0</v>
      </c>
      <c r="AZ126" s="92">
        <f>IF($O$126="nulová",$K$126,0)</f>
        <v>0</v>
      </c>
      <c r="BA126" s="22" t="s">
        <v>66</v>
      </c>
      <c r="BB126" s="92">
        <f>ROUND($P$126*$H$126,2)</f>
        <v>0</v>
      </c>
      <c r="BC126" s="22" t="s">
        <v>73</v>
      </c>
      <c r="BD126" s="22" t="s">
        <v>169</v>
      </c>
    </row>
    <row r="127" spans="2:56" s="16" customFormat="1" ht="27" customHeight="1" x14ac:dyDescent="0.25">
      <c r="B127" s="17"/>
      <c r="C127" s="19"/>
      <c r="D127" s="93" t="s">
        <v>74</v>
      </c>
      <c r="E127" s="19"/>
      <c r="F127" s="94" t="s">
        <v>90</v>
      </c>
      <c r="G127" s="19"/>
      <c r="H127" s="19"/>
      <c r="I127" s="19"/>
      <c r="J127" s="19"/>
      <c r="K127" s="19"/>
      <c r="L127" s="19"/>
      <c r="M127" s="65"/>
      <c r="N127" s="95"/>
      <c r="O127" s="19"/>
      <c r="P127" s="19"/>
      <c r="Q127" s="19"/>
      <c r="R127" s="19"/>
      <c r="S127" s="19"/>
      <c r="T127" s="19"/>
      <c r="U127" s="19"/>
      <c r="V127" s="19"/>
      <c r="W127" s="19"/>
      <c r="X127" s="96"/>
      <c r="AK127" s="16" t="s">
        <v>74</v>
      </c>
      <c r="AL127" s="16" t="s">
        <v>6</v>
      </c>
    </row>
    <row r="128" spans="2:56" s="16" customFormat="1" ht="15.75" customHeight="1" x14ac:dyDescent="0.25">
      <c r="B128" s="132"/>
      <c r="C128" s="133"/>
      <c r="D128" s="99" t="s">
        <v>75</v>
      </c>
      <c r="E128" s="133"/>
      <c r="F128" s="134" t="s">
        <v>170</v>
      </c>
      <c r="G128" s="133"/>
      <c r="H128" s="133"/>
      <c r="I128" s="133"/>
      <c r="J128" s="133"/>
      <c r="K128" s="133"/>
      <c r="L128" s="133"/>
      <c r="M128" s="135"/>
      <c r="N128" s="136"/>
      <c r="O128" s="133"/>
      <c r="P128" s="133"/>
      <c r="Q128" s="133"/>
      <c r="R128" s="133"/>
      <c r="S128" s="133"/>
      <c r="T128" s="133"/>
      <c r="U128" s="133"/>
      <c r="V128" s="133"/>
      <c r="W128" s="133"/>
      <c r="X128" s="137"/>
      <c r="AK128" s="138" t="s">
        <v>75</v>
      </c>
      <c r="AL128" s="138" t="s">
        <v>6</v>
      </c>
      <c r="AM128" s="138" t="s">
        <v>66</v>
      </c>
      <c r="AN128" s="138" t="s">
        <v>40</v>
      </c>
      <c r="AO128" s="138" t="s">
        <v>67</v>
      </c>
      <c r="AP128" s="138" t="s">
        <v>68</v>
      </c>
    </row>
    <row r="129" spans="2:56" s="16" customFormat="1" ht="15.75" customHeight="1" x14ac:dyDescent="0.25">
      <c r="B129" s="97"/>
      <c r="C129" s="98"/>
      <c r="D129" s="99" t="s">
        <v>75</v>
      </c>
      <c r="E129" s="98"/>
      <c r="F129" s="100" t="s">
        <v>171</v>
      </c>
      <c r="G129" s="98"/>
      <c r="H129" s="101">
        <v>3.75</v>
      </c>
      <c r="I129" s="98"/>
      <c r="J129" s="98"/>
      <c r="K129" s="98"/>
      <c r="L129" s="98"/>
      <c r="M129" s="102"/>
      <c r="N129" s="103"/>
      <c r="O129" s="98"/>
      <c r="P129" s="98"/>
      <c r="Q129" s="98"/>
      <c r="R129" s="98"/>
      <c r="S129" s="98"/>
      <c r="T129" s="98"/>
      <c r="U129" s="98"/>
      <c r="V129" s="98"/>
      <c r="W129" s="98"/>
      <c r="X129" s="104"/>
      <c r="AK129" s="105" t="s">
        <v>75</v>
      </c>
      <c r="AL129" s="105" t="s">
        <v>6</v>
      </c>
      <c r="AM129" s="105" t="s">
        <v>6</v>
      </c>
      <c r="AN129" s="105" t="s">
        <v>40</v>
      </c>
      <c r="AO129" s="105" t="s">
        <v>67</v>
      </c>
      <c r="AP129" s="105" t="s">
        <v>68</v>
      </c>
    </row>
    <row r="130" spans="2:56" s="16" customFormat="1" ht="15.75" customHeight="1" x14ac:dyDescent="0.25">
      <c r="B130" s="106"/>
      <c r="C130" s="107"/>
      <c r="D130" s="99" t="s">
        <v>75</v>
      </c>
      <c r="E130" s="107"/>
      <c r="F130" s="108" t="s">
        <v>76</v>
      </c>
      <c r="G130" s="107"/>
      <c r="H130" s="109">
        <v>3.75</v>
      </c>
      <c r="I130" s="107"/>
      <c r="J130" s="107"/>
      <c r="K130" s="107"/>
      <c r="L130" s="107"/>
      <c r="M130" s="110"/>
      <c r="N130" s="111"/>
      <c r="O130" s="107"/>
      <c r="P130" s="107"/>
      <c r="Q130" s="107"/>
      <c r="R130" s="107"/>
      <c r="S130" s="107"/>
      <c r="T130" s="107"/>
      <c r="U130" s="107"/>
      <c r="V130" s="107"/>
      <c r="W130" s="107"/>
      <c r="X130" s="112"/>
      <c r="AK130" s="113" t="s">
        <v>75</v>
      </c>
      <c r="AL130" s="113" t="s">
        <v>6</v>
      </c>
      <c r="AM130" s="113" t="s">
        <v>73</v>
      </c>
      <c r="AN130" s="113" t="s">
        <v>40</v>
      </c>
      <c r="AO130" s="113" t="s">
        <v>66</v>
      </c>
      <c r="AP130" s="113" t="s">
        <v>68</v>
      </c>
    </row>
    <row r="131" spans="2:56" s="16" customFormat="1" ht="15.75" customHeight="1" x14ac:dyDescent="0.25">
      <c r="B131" s="17"/>
      <c r="C131" s="121" t="s">
        <v>83</v>
      </c>
      <c r="D131" s="121" t="s">
        <v>70</v>
      </c>
      <c r="E131" s="122" t="s">
        <v>92</v>
      </c>
      <c r="F131" s="123" t="s">
        <v>93</v>
      </c>
      <c r="G131" s="124" t="s">
        <v>78</v>
      </c>
      <c r="H131" s="125">
        <v>175</v>
      </c>
      <c r="I131" s="126"/>
      <c r="J131" s="126"/>
      <c r="K131" s="126">
        <f>ROUND($P$131*$H$131,2)</f>
        <v>0</v>
      </c>
      <c r="L131" s="123" t="s">
        <v>72</v>
      </c>
      <c r="M131" s="65"/>
      <c r="N131" s="88"/>
      <c r="O131" s="89" t="s">
        <v>28</v>
      </c>
      <c r="P131" s="32">
        <f>$I$131+$J$131</f>
        <v>0</v>
      </c>
      <c r="Q131" s="32">
        <f>ROUND($I$131*$H$131,2)</f>
        <v>0</v>
      </c>
      <c r="R131" s="32">
        <f>ROUND($J$131*$H$131,2)</f>
        <v>0</v>
      </c>
      <c r="S131" s="19"/>
      <c r="T131" s="19"/>
      <c r="U131" s="90">
        <v>0</v>
      </c>
      <c r="V131" s="90">
        <f>$U$131*$H$131</f>
        <v>0</v>
      </c>
      <c r="W131" s="90">
        <v>0</v>
      </c>
      <c r="X131" s="91">
        <f>$W$131*$H$131</f>
        <v>0</v>
      </c>
      <c r="AI131" s="22" t="s">
        <v>73</v>
      </c>
      <c r="AK131" s="22" t="s">
        <v>70</v>
      </c>
      <c r="AL131" s="22" t="s">
        <v>6</v>
      </c>
      <c r="AP131" s="16" t="s">
        <v>68</v>
      </c>
      <c r="AV131" s="92">
        <f>IF($O$131="základní",$K$131,0)</f>
        <v>0</v>
      </c>
      <c r="AW131" s="92">
        <f>IF($O$131="snížená",$K$131,0)</f>
        <v>0</v>
      </c>
      <c r="AX131" s="92">
        <f>IF($O$131="zákl. přenesená",$K$131,0)</f>
        <v>0</v>
      </c>
      <c r="AY131" s="92">
        <f>IF($O$131="sníž. přenesená",$K$131,0)</f>
        <v>0</v>
      </c>
      <c r="AZ131" s="92">
        <f>IF($O$131="nulová",$K$131,0)</f>
        <v>0</v>
      </c>
      <c r="BA131" s="22" t="s">
        <v>66</v>
      </c>
      <c r="BB131" s="92">
        <f>ROUND($P$131*$H$131,2)</f>
        <v>0</v>
      </c>
      <c r="BC131" s="22" t="s">
        <v>73</v>
      </c>
      <c r="BD131" s="22" t="s">
        <v>172</v>
      </c>
    </row>
    <row r="132" spans="2:56" s="16" customFormat="1" ht="27" customHeight="1" x14ac:dyDescent="0.25">
      <c r="B132" s="17"/>
      <c r="C132" s="19"/>
      <c r="D132" s="93" t="s">
        <v>74</v>
      </c>
      <c r="E132" s="19"/>
      <c r="F132" s="94" t="s">
        <v>94</v>
      </c>
      <c r="G132" s="19"/>
      <c r="H132" s="19"/>
      <c r="I132" s="19"/>
      <c r="J132" s="19"/>
      <c r="K132" s="19"/>
      <c r="L132" s="19"/>
      <c r="M132" s="65"/>
      <c r="N132" s="95"/>
      <c r="O132" s="19"/>
      <c r="P132" s="19"/>
      <c r="Q132" s="19"/>
      <c r="R132" s="19"/>
      <c r="S132" s="19"/>
      <c r="T132" s="19"/>
      <c r="U132" s="19"/>
      <c r="V132" s="19"/>
      <c r="W132" s="19"/>
      <c r="X132" s="96"/>
      <c r="AK132" s="16" t="s">
        <v>74</v>
      </c>
      <c r="AL132" s="16" t="s">
        <v>6</v>
      </c>
    </row>
    <row r="133" spans="2:56" s="16" customFormat="1" ht="15.75" customHeight="1" x14ac:dyDescent="0.25">
      <c r="B133" s="132"/>
      <c r="C133" s="133"/>
      <c r="D133" s="99" t="s">
        <v>75</v>
      </c>
      <c r="E133" s="133"/>
      <c r="F133" s="134" t="s">
        <v>173</v>
      </c>
      <c r="G133" s="133"/>
      <c r="H133" s="133"/>
      <c r="I133" s="133"/>
      <c r="J133" s="133"/>
      <c r="K133" s="133"/>
      <c r="L133" s="133"/>
      <c r="M133" s="135"/>
      <c r="N133" s="136"/>
      <c r="O133" s="133"/>
      <c r="P133" s="133"/>
      <c r="Q133" s="133"/>
      <c r="R133" s="133"/>
      <c r="S133" s="133"/>
      <c r="T133" s="133"/>
      <c r="U133" s="133"/>
      <c r="V133" s="133"/>
      <c r="W133" s="133"/>
      <c r="X133" s="137"/>
      <c r="AK133" s="138" t="s">
        <v>75</v>
      </c>
      <c r="AL133" s="138" t="s">
        <v>6</v>
      </c>
      <c r="AM133" s="138" t="s">
        <v>66</v>
      </c>
      <c r="AN133" s="138" t="s">
        <v>40</v>
      </c>
      <c r="AO133" s="138" t="s">
        <v>67</v>
      </c>
      <c r="AP133" s="138" t="s">
        <v>68</v>
      </c>
    </row>
    <row r="134" spans="2:56" s="16" customFormat="1" ht="15.75" customHeight="1" x14ac:dyDescent="0.25">
      <c r="B134" s="97"/>
      <c r="C134" s="98"/>
      <c r="D134" s="99" t="s">
        <v>75</v>
      </c>
      <c r="E134" s="98"/>
      <c r="F134" s="100" t="s">
        <v>145</v>
      </c>
      <c r="G134" s="98"/>
      <c r="H134" s="101">
        <v>175</v>
      </c>
      <c r="I134" s="98"/>
      <c r="J134" s="98"/>
      <c r="K134" s="98"/>
      <c r="L134" s="98"/>
      <c r="M134" s="102"/>
      <c r="N134" s="103"/>
      <c r="O134" s="98"/>
      <c r="P134" s="98"/>
      <c r="Q134" s="98"/>
      <c r="R134" s="98"/>
      <c r="S134" s="98"/>
      <c r="T134" s="98"/>
      <c r="U134" s="98"/>
      <c r="V134" s="98"/>
      <c r="W134" s="98"/>
      <c r="X134" s="104"/>
      <c r="AK134" s="105" t="s">
        <v>75</v>
      </c>
      <c r="AL134" s="105" t="s">
        <v>6</v>
      </c>
      <c r="AM134" s="105" t="s">
        <v>6</v>
      </c>
      <c r="AN134" s="105" t="s">
        <v>40</v>
      </c>
      <c r="AO134" s="105" t="s">
        <v>67</v>
      </c>
      <c r="AP134" s="105" t="s">
        <v>68</v>
      </c>
    </row>
    <row r="135" spans="2:56" s="16" customFormat="1" ht="15.75" customHeight="1" x14ac:dyDescent="0.25">
      <c r="B135" s="106"/>
      <c r="C135" s="107"/>
      <c r="D135" s="99" t="s">
        <v>75</v>
      </c>
      <c r="E135" s="107"/>
      <c r="F135" s="108" t="s">
        <v>76</v>
      </c>
      <c r="G135" s="107"/>
      <c r="H135" s="109">
        <v>175</v>
      </c>
      <c r="I135" s="107"/>
      <c r="J135" s="107"/>
      <c r="K135" s="107"/>
      <c r="L135" s="107"/>
      <c r="M135" s="110"/>
      <c r="N135" s="111"/>
      <c r="O135" s="107"/>
      <c r="P135" s="107"/>
      <c r="Q135" s="107"/>
      <c r="R135" s="107"/>
      <c r="S135" s="107"/>
      <c r="T135" s="107"/>
      <c r="U135" s="107"/>
      <c r="V135" s="107"/>
      <c r="W135" s="107"/>
      <c r="X135" s="112"/>
      <c r="AK135" s="113" t="s">
        <v>75</v>
      </c>
      <c r="AL135" s="113" t="s">
        <v>6</v>
      </c>
      <c r="AM135" s="113" t="s">
        <v>73</v>
      </c>
      <c r="AN135" s="113" t="s">
        <v>40</v>
      </c>
      <c r="AO135" s="113" t="s">
        <v>66</v>
      </c>
      <c r="AP135" s="113" t="s">
        <v>68</v>
      </c>
    </row>
    <row r="136" spans="2:56" s="16" customFormat="1" ht="15.75" customHeight="1" x14ac:dyDescent="0.25">
      <c r="B136" s="17"/>
      <c r="C136" s="121" t="s">
        <v>87</v>
      </c>
      <c r="D136" s="121" t="s">
        <v>70</v>
      </c>
      <c r="E136" s="122" t="s">
        <v>92</v>
      </c>
      <c r="F136" s="123" t="s">
        <v>93</v>
      </c>
      <c r="G136" s="124" t="s">
        <v>78</v>
      </c>
      <c r="H136" s="125">
        <v>2.7509999999999999</v>
      </c>
      <c r="I136" s="126"/>
      <c r="J136" s="126"/>
      <c r="K136" s="126">
        <f>ROUND($P$136*$H$136,2)</f>
        <v>0</v>
      </c>
      <c r="L136" s="123" t="s">
        <v>72</v>
      </c>
      <c r="M136" s="65"/>
      <c r="N136" s="88"/>
      <c r="O136" s="89" t="s">
        <v>28</v>
      </c>
      <c r="P136" s="32">
        <f>$I$136+$J$136</f>
        <v>0</v>
      </c>
      <c r="Q136" s="32">
        <f>ROUND($I$136*$H$136,2)</f>
        <v>0</v>
      </c>
      <c r="R136" s="32">
        <f>ROUND($J$136*$H$136,2)</f>
        <v>0</v>
      </c>
      <c r="S136" s="19"/>
      <c r="T136" s="19"/>
      <c r="U136" s="90">
        <v>0</v>
      </c>
      <c r="V136" s="90">
        <f>$U$136*$H$136</f>
        <v>0</v>
      </c>
      <c r="W136" s="90">
        <v>0</v>
      </c>
      <c r="X136" s="91">
        <f>$W$136*$H$136</f>
        <v>0</v>
      </c>
      <c r="AI136" s="22" t="s">
        <v>73</v>
      </c>
      <c r="AK136" s="22" t="s">
        <v>70</v>
      </c>
      <c r="AL136" s="22" t="s">
        <v>6</v>
      </c>
      <c r="AP136" s="16" t="s">
        <v>68</v>
      </c>
      <c r="AV136" s="92">
        <f>IF($O$136="základní",$K$136,0)</f>
        <v>0</v>
      </c>
      <c r="AW136" s="92">
        <f>IF($O$136="snížená",$K$136,0)</f>
        <v>0</v>
      </c>
      <c r="AX136" s="92">
        <f>IF($O$136="zákl. přenesená",$K$136,0)</f>
        <v>0</v>
      </c>
      <c r="AY136" s="92">
        <f>IF($O$136="sníž. přenesená",$K$136,0)</f>
        <v>0</v>
      </c>
      <c r="AZ136" s="92">
        <f>IF($O$136="nulová",$K$136,0)</f>
        <v>0</v>
      </c>
      <c r="BA136" s="22" t="s">
        <v>66</v>
      </c>
      <c r="BB136" s="92">
        <f>ROUND($P$136*$H$136,2)</f>
        <v>0</v>
      </c>
      <c r="BC136" s="22" t="s">
        <v>73</v>
      </c>
      <c r="BD136" s="22" t="s">
        <v>174</v>
      </c>
    </row>
    <row r="137" spans="2:56" s="16" customFormat="1" ht="27" customHeight="1" x14ac:dyDescent="0.25">
      <c r="B137" s="17"/>
      <c r="C137" s="19"/>
      <c r="D137" s="93" t="s">
        <v>74</v>
      </c>
      <c r="E137" s="19"/>
      <c r="F137" s="94" t="s">
        <v>94</v>
      </c>
      <c r="G137" s="19"/>
      <c r="H137" s="19"/>
      <c r="I137" s="19"/>
      <c r="J137" s="19"/>
      <c r="K137" s="19"/>
      <c r="L137" s="19"/>
      <c r="M137" s="65"/>
      <c r="N137" s="95"/>
      <c r="O137" s="19"/>
      <c r="P137" s="19"/>
      <c r="Q137" s="19"/>
      <c r="R137" s="19"/>
      <c r="S137" s="19"/>
      <c r="T137" s="19"/>
      <c r="U137" s="19"/>
      <c r="V137" s="19"/>
      <c r="W137" s="19"/>
      <c r="X137" s="96"/>
      <c r="AK137" s="16" t="s">
        <v>74</v>
      </c>
      <c r="AL137" s="16" t="s">
        <v>6</v>
      </c>
    </row>
    <row r="138" spans="2:56" s="16" customFormat="1" ht="15.75" customHeight="1" x14ac:dyDescent="0.25">
      <c r="B138" s="132"/>
      <c r="C138" s="133"/>
      <c r="D138" s="99" t="s">
        <v>75</v>
      </c>
      <c r="E138" s="133"/>
      <c r="F138" s="134" t="s">
        <v>175</v>
      </c>
      <c r="G138" s="133"/>
      <c r="H138" s="133"/>
      <c r="I138" s="133"/>
      <c r="J138" s="133"/>
      <c r="K138" s="133"/>
      <c r="L138" s="133"/>
      <c r="M138" s="135"/>
      <c r="N138" s="136"/>
      <c r="O138" s="133"/>
      <c r="P138" s="133"/>
      <c r="Q138" s="133"/>
      <c r="R138" s="133"/>
      <c r="S138" s="133"/>
      <c r="T138" s="133"/>
      <c r="U138" s="133"/>
      <c r="V138" s="133"/>
      <c r="W138" s="133"/>
      <c r="X138" s="137"/>
      <c r="AK138" s="138" t="s">
        <v>75</v>
      </c>
      <c r="AL138" s="138" t="s">
        <v>6</v>
      </c>
      <c r="AM138" s="138" t="s">
        <v>66</v>
      </c>
      <c r="AN138" s="138" t="s">
        <v>40</v>
      </c>
      <c r="AO138" s="138" t="s">
        <v>67</v>
      </c>
      <c r="AP138" s="138" t="s">
        <v>68</v>
      </c>
    </row>
    <row r="139" spans="2:56" s="16" customFormat="1" ht="15.75" customHeight="1" x14ac:dyDescent="0.25">
      <c r="B139" s="97"/>
      <c r="C139" s="98"/>
      <c r="D139" s="99" t="s">
        <v>75</v>
      </c>
      <c r="E139" s="98"/>
      <c r="F139" s="100" t="s">
        <v>176</v>
      </c>
      <c r="G139" s="98"/>
      <c r="H139" s="101">
        <v>2.7509999999999999</v>
      </c>
      <c r="I139" s="98"/>
      <c r="J139" s="98"/>
      <c r="K139" s="98"/>
      <c r="L139" s="98"/>
      <c r="M139" s="102"/>
      <c r="N139" s="103"/>
      <c r="O139" s="98"/>
      <c r="P139" s="98"/>
      <c r="Q139" s="98"/>
      <c r="R139" s="98"/>
      <c r="S139" s="98"/>
      <c r="T139" s="98"/>
      <c r="U139" s="98"/>
      <c r="V139" s="98"/>
      <c r="W139" s="98"/>
      <c r="X139" s="104"/>
      <c r="AK139" s="105" t="s">
        <v>75</v>
      </c>
      <c r="AL139" s="105" t="s">
        <v>6</v>
      </c>
      <c r="AM139" s="105" t="s">
        <v>6</v>
      </c>
      <c r="AN139" s="105" t="s">
        <v>40</v>
      </c>
      <c r="AO139" s="105" t="s">
        <v>67</v>
      </c>
      <c r="AP139" s="105" t="s">
        <v>68</v>
      </c>
    </row>
    <row r="140" spans="2:56" s="16" customFormat="1" ht="15.75" customHeight="1" x14ac:dyDescent="0.25">
      <c r="B140" s="106"/>
      <c r="C140" s="107"/>
      <c r="D140" s="99" t="s">
        <v>75</v>
      </c>
      <c r="E140" s="107"/>
      <c r="F140" s="108" t="s">
        <v>76</v>
      </c>
      <c r="G140" s="107"/>
      <c r="H140" s="109">
        <v>2.7509999999999999</v>
      </c>
      <c r="I140" s="107"/>
      <c r="J140" s="107"/>
      <c r="K140" s="107"/>
      <c r="L140" s="107"/>
      <c r="M140" s="110"/>
      <c r="N140" s="111"/>
      <c r="O140" s="107"/>
      <c r="P140" s="107"/>
      <c r="Q140" s="107"/>
      <c r="R140" s="107"/>
      <c r="S140" s="107"/>
      <c r="T140" s="107"/>
      <c r="U140" s="107"/>
      <c r="V140" s="107"/>
      <c r="W140" s="107"/>
      <c r="X140" s="112"/>
      <c r="AK140" s="113" t="s">
        <v>75</v>
      </c>
      <c r="AL140" s="113" t="s">
        <v>6</v>
      </c>
      <c r="AM140" s="113" t="s">
        <v>73</v>
      </c>
      <c r="AN140" s="113" t="s">
        <v>40</v>
      </c>
      <c r="AO140" s="113" t="s">
        <v>66</v>
      </c>
      <c r="AP140" s="113" t="s">
        <v>68</v>
      </c>
    </row>
    <row r="141" spans="2:56" s="16" customFormat="1" ht="15.75" customHeight="1" x14ac:dyDescent="0.25">
      <c r="B141" s="17"/>
      <c r="C141" s="121" t="s">
        <v>91</v>
      </c>
      <c r="D141" s="121" t="s">
        <v>70</v>
      </c>
      <c r="E141" s="122" t="s">
        <v>96</v>
      </c>
      <c r="F141" s="123" t="s">
        <v>97</v>
      </c>
      <c r="G141" s="124" t="s">
        <v>78</v>
      </c>
      <c r="H141" s="125">
        <v>3.75</v>
      </c>
      <c r="I141" s="126"/>
      <c r="J141" s="126"/>
      <c r="K141" s="126">
        <f>ROUND($P$141*$H$141,2)</f>
        <v>0</v>
      </c>
      <c r="L141" s="123" t="s">
        <v>72</v>
      </c>
      <c r="M141" s="65"/>
      <c r="N141" s="88"/>
      <c r="O141" s="89" t="s">
        <v>28</v>
      </c>
      <c r="P141" s="32">
        <f>$I$141+$J$141</f>
        <v>0</v>
      </c>
      <c r="Q141" s="32">
        <f>ROUND($I$141*$H$141,2)</f>
        <v>0</v>
      </c>
      <c r="R141" s="32">
        <f>ROUND($J$141*$H$141,2)</f>
        <v>0</v>
      </c>
      <c r="S141" s="19"/>
      <c r="T141" s="19"/>
      <c r="U141" s="90">
        <v>0</v>
      </c>
      <c r="V141" s="90">
        <f>$U$141*$H$141</f>
        <v>0</v>
      </c>
      <c r="W141" s="90">
        <v>0</v>
      </c>
      <c r="X141" s="91">
        <f>$W$141*$H$141</f>
        <v>0</v>
      </c>
      <c r="AI141" s="22" t="s">
        <v>73</v>
      </c>
      <c r="AK141" s="22" t="s">
        <v>70</v>
      </c>
      <c r="AL141" s="22" t="s">
        <v>6</v>
      </c>
      <c r="AP141" s="16" t="s">
        <v>68</v>
      </c>
      <c r="AV141" s="92">
        <f>IF($O$141="základní",$K$141,0)</f>
        <v>0</v>
      </c>
      <c r="AW141" s="92">
        <f>IF($O$141="snížená",$K$141,0)</f>
        <v>0</v>
      </c>
      <c r="AX141" s="92">
        <f>IF($O$141="zákl. přenesená",$K$141,0)</f>
        <v>0</v>
      </c>
      <c r="AY141" s="92">
        <f>IF($O$141="sníž. přenesená",$K$141,0)</f>
        <v>0</v>
      </c>
      <c r="AZ141" s="92">
        <f>IF($O$141="nulová",$K$141,0)</f>
        <v>0</v>
      </c>
      <c r="BA141" s="22" t="s">
        <v>66</v>
      </c>
      <c r="BB141" s="92">
        <f>ROUND($P$141*$H$141,2)</f>
        <v>0</v>
      </c>
      <c r="BC141" s="22" t="s">
        <v>73</v>
      </c>
      <c r="BD141" s="22" t="s">
        <v>177</v>
      </c>
    </row>
    <row r="142" spans="2:56" s="16" customFormat="1" ht="16.5" customHeight="1" x14ac:dyDescent="0.25">
      <c r="B142" s="17"/>
      <c r="C142" s="19"/>
      <c r="D142" s="93" t="s">
        <v>74</v>
      </c>
      <c r="E142" s="19"/>
      <c r="F142" s="94" t="s">
        <v>98</v>
      </c>
      <c r="G142" s="19"/>
      <c r="H142" s="19"/>
      <c r="I142" s="19"/>
      <c r="J142" s="19"/>
      <c r="K142" s="19"/>
      <c r="L142" s="19"/>
      <c r="M142" s="65"/>
      <c r="N142" s="95"/>
      <c r="O142" s="19"/>
      <c r="P142" s="19"/>
      <c r="Q142" s="19"/>
      <c r="R142" s="19"/>
      <c r="S142" s="19"/>
      <c r="T142" s="19"/>
      <c r="U142" s="19"/>
      <c r="V142" s="19"/>
      <c r="W142" s="19"/>
      <c r="X142" s="96"/>
      <c r="AK142" s="16" t="s">
        <v>74</v>
      </c>
      <c r="AL142" s="16" t="s">
        <v>6</v>
      </c>
    </row>
    <row r="143" spans="2:56" s="16" customFormat="1" ht="15.75" customHeight="1" x14ac:dyDescent="0.25">
      <c r="B143" s="132"/>
      <c r="C143" s="133"/>
      <c r="D143" s="99" t="s">
        <v>75</v>
      </c>
      <c r="E143" s="133"/>
      <c r="F143" s="134" t="s">
        <v>178</v>
      </c>
      <c r="G143" s="133"/>
      <c r="H143" s="133"/>
      <c r="I143" s="133"/>
      <c r="J143" s="133"/>
      <c r="K143" s="133"/>
      <c r="L143" s="133"/>
      <c r="M143" s="135"/>
      <c r="N143" s="136"/>
      <c r="O143" s="133"/>
      <c r="P143" s="133"/>
      <c r="Q143" s="133"/>
      <c r="R143" s="133"/>
      <c r="S143" s="133"/>
      <c r="T143" s="133"/>
      <c r="U143" s="133"/>
      <c r="V143" s="133"/>
      <c r="W143" s="133"/>
      <c r="X143" s="137"/>
      <c r="AK143" s="138" t="s">
        <v>75</v>
      </c>
      <c r="AL143" s="138" t="s">
        <v>6</v>
      </c>
      <c r="AM143" s="138" t="s">
        <v>66</v>
      </c>
      <c r="AN143" s="138" t="s">
        <v>40</v>
      </c>
      <c r="AO143" s="138" t="s">
        <v>67</v>
      </c>
      <c r="AP143" s="138" t="s">
        <v>68</v>
      </c>
    </row>
    <row r="144" spans="2:56" s="16" customFormat="1" ht="15.75" customHeight="1" x14ac:dyDescent="0.25">
      <c r="B144" s="97"/>
      <c r="C144" s="98"/>
      <c r="D144" s="99" t="s">
        <v>75</v>
      </c>
      <c r="E144" s="98"/>
      <c r="F144" s="100" t="s">
        <v>171</v>
      </c>
      <c r="G144" s="98"/>
      <c r="H144" s="101">
        <v>3.75</v>
      </c>
      <c r="I144" s="98"/>
      <c r="J144" s="98"/>
      <c r="K144" s="98"/>
      <c r="L144" s="98"/>
      <c r="M144" s="102"/>
      <c r="N144" s="103"/>
      <c r="O144" s="98"/>
      <c r="P144" s="98"/>
      <c r="Q144" s="98"/>
      <c r="R144" s="98"/>
      <c r="S144" s="98"/>
      <c r="T144" s="98"/>
      <c r="U144" s="98"/>
      <c r="V144" s="98"/>
      <c r="W144" s="98"/>
      <c r="X144" s="104"/>
      <c r="AK144" s="105" t="s">
        <v>75</v>
      </c>
      <c r="AL144" s="105" t="s">
        <v>6</v>
      </c>
      <c r="AM144" s="105" t="s">
        <v>6</v>
      </c>
      <c r="AN144" s="105" t="s">
        <v>40</v>
      </c>
      <c r="AO144" s="105" t="s">
        <v>67</v>
      </c>
      <c r="AP144" s="105" t="s">
        <v>68</v>
      </c>
    </row>
    <row r="145" spans="2:56" s="16" customFormat="1" ht="15.75" customHeight="1" x14ac:dyDescent="0.25">
      <c r="B145" s="106"/>
      <c r="C145" s="107"/>
      <c r="D145" s="99" t="s">
        <v>75</v>
      </c>
      <c r="E145" s="107"/>
      <c r="F145" s="108" t="s">
        <v>76</v>
      </c>
      <c r="G145" s="107"/>
      <c r="H145" s="109">
        <v>3.75</v>
      </c>
      <c r="I145" s="107"/>
      <c r="J145" s="107"/>
      <c r="K145" s="107"/>
      <c r="L145" s="107"/>
      <c r="M145" s="110"/>
      <c r="N145" s="111"/>
      <c r="O145" s="107"/>
      <c r="P145" s="107"/>
      <c r="Q145" s="107"/>
      <c r="R145" s="107"/>
      <c r="S145" s="107"/>
      <c r="T145" s="107"/>
      <c r="U145" s="107"/>
      <c r="V145" s="107"/>
      <c r="W145" s="107"/>
      <c r="X145" s="112"/>
      <c r="AK145" s="113" t="s">
        <v>75</v>
      </c>
      <c r="AL145" s="113" t="s">
        <v>6</v>
      </c>
      <c r="AM145" s="113" t="s">
        <v>73</v>
      </c>
      <c r="AN145" s="113" t="s">
        <v>40</v>
      </c>
      <c r="AO145" s="113" t="s">
        <v>66</v>
      </c>
      <c r="AP145" s="113" t="s">
        <v>68</v>
      </c>
    </row>
    <row r="146" spans="2:56" s="16" customFormat="1" ht="15.75" customHeight="1" x14ac:dyDescent="0.25">
      <c r="B146" s="17"/>
      <c r="C146" s="121" t="s">
        <v>95</v>
      </c>
      <c r="D146" s="121" t="s">
        <v>70</v>
      </c>
      <c r="E146" s="122" t="s">
        <v>100</v>
      </c>
      <c r="F146" s="123" t="s">
        <v>101</v>
      </c>
      <c r="G146" s="124" t="s">
        <v>78</v>
      </c>
      <c r="H146" s="125">
        <v>175</v>
      </c>
      <c r="I146" s="126"/>
      <c r="J146" s="126"/>
      <c r="K146" s="126">
        <f>ROUND($P$146*$H$146,2)</f>
        <v>0</v>
      </c>
      <c r="L146" s="123" t="s">
        <v>72</v>
      </c>
      <c r="M146" s="65"/>
      <c r="N146" s="88"/>
      <c r="O146" s="89" t="s">
        <v>28</v>
      </c>
      <c r="P146" s="32">
        <f>$I$146+$J$146</f>
        <v>0</v>
      </c>
      <c r="Q146" s="32">
        <f>ROUND($I$146*$H$146,2)</f>
        <v>0</v>
      </c>
      <c r="R146" s="32">
        <f>ROUND($J$146*$H$146,2)</f>
        <v>0</v>
      </c>
      <c r="S146" s="19"/>
      <c r="T146" s="19"/>
      <c r="U146" s="90">
        <v>0</v>
      </c>
      <c r="V146" s="90">
        <f>$U$146*$H$146</f>
        <v>0</v>
      </c>
      <c r="W146" s="90">
        <v>0</v>
      </c>
      <c r="X146" s="91">
        <f>$W$146*$H$146</f>
        <v>0</v>
      </c>
      <c r="AI146" s="22" t="s">
        <v>73</v>
      </c>
      <c r="AK146" s="22" t="s">
        <v>70</v>
      </c>
      <c r="AL146" s="22" t="s">
        <v>6</v>
      </c>
      <c r="AP146" s="16" t="s">
        <v>68</v>
      </c>
      <c r="AV146" s="92">
        <f>IF($O$146="základní",$K$146,0)</f>
        <v>0</v>
      </c>
      <c r="AW146" s="92">
        <f>IF($O$146="snížená",$K$146,0)</f>
        <v>0</v>
      </c>
      <c r="AX146" s="92">
        <f>IF($O$146="zákl. přenesená",$K$146,0)</f>
        <v>0</v>
      </c>
      <c r="AY146" s="92">
        <f>IF($O$146="sníž. přenesená",$K$146,0)</f>
        <v>0</v>
      </c>
      <c r="AZ146" s="92">
        <f>IF($O$146="nulová",$K$146,0)</f>
        <v>0</v>
      </c>
      <c r="BA146" s="22" t="s">
        <v>66</v>
      </c>
      <c r="BB146" s="92">
        <f>ROUND($P$146*$H$146,2)</f>
        <v>0</v>
      </c>
      <c r="BC146" s="22" t="s">
        <v>73</v>
      </c>
      <c r="BD146" s="22" t="s">
        <v>179</v>
      </c>
    </row>
    <row r="147" spans="2:56" s="16" customFormat="1" ht="16.5" customHeight="1" x14ac:dyDescent="0.25">
      <c r="B147" s="17"/>
      <c r="C147" s="19"/>
      <c r="D147" s="93" t="s">
        <v>74</v>
      </c>
      <c r="E147" s="19"/>
      <c r="F147" s="94" t="s">
        <v>101</v>
      </c>
      <c r="G147" s="19"/>
      <c r="H147" s="19"/>
      <c r="I147" s="19"/>
      <c r="J147" s="19"/>
      <c r="K147" s="19"/>
      <c r="L147" s="19"/>
      <c r="M147" s="65"/>
      <c r="N147" s="95"/>
      <c r="O147" s="19"/>
      <c r="P147" s="19"/>
      <c r="Q147" s="19"/>
      <c r="R147" s="19"/>
      <c r="S147" s="19"/>
      <c r="T147" s="19"/>
      <c r="U147" s="19"/>
      <c r="V147" s="19"/>
      <c r="W147" s="19"/>
      <c r="X147" s="96"/>
      <c r="AK147" s="16" t="s">
        <v>74</v>
      </c>
      <c r="AL147" s="16" t="s">
        <v>6</v>
      </c>
    </row>
    <row r="148" spans="2:56" s="16" customFormat="1" ht="15.75" customHeight="1" x14ac:dyDescent="0.25">
      <c r="B148" s="132"/>
      <c r="C148" s="133"/>
      <c r="D148" s="99" t="s">
        <v>75</v>
      </c>
      <c r="E148" s="133"/>
      <c r="F148" s="134" t="s">
        <v>180</v>
      </c>
      <c r="G148" s="133"/>
      <c r="H148" s="133"/>
      <c r="I148" s="133"/>
      <c r="J148" s="133"/>
      <c r="K148" s="133"/>
      <c r="L148" s="133"/>
      <c r="M148" s="135"/>
      <c r="N148" s="136"/>
      <c r="O148" s="133"/>
      <c r="P148" s="133"/>
      <c r="Q148" s="133"/>
      <c r="R148" s="133"/>
      <c r="S148" s="133"/>
      <c r="T148" s="133"/>
      <c r="U148" s="133"/>
      <c r="V148" s="133"/>
      <c r="W148" s="133"/>
      <c r="X148" s="137"/>
      <c r="AK148" s="138" t="s">
        <v>75</v>
      </c>
      <c r="AL148" s="138" t="s">
        <v>6</v>
      </c>
      <c r="AM148" s="138" t="s">
        <v>66</v>
      </c>
      <c r="AN148" s="138" t="s">
        <v>40</v>
      </c>
      <c r="AO148" s="138" t="s">
        <v>67</v>
      </c>
      <c r="AP148" s="138" t="s">
        <v>68</v>
      </c>
    </row>
    <row r="149" spans="2:56" s="16" customFormat="1" ht="15.75" customHeight="1" x14ac:dyDescent="0.25">
      <c r="B149" s="97"/>
      <c r="C149" s="98"/>
      <c r="D149" s="99" t="s">
        <v>75</v>
      </c>
      <c r="E149" s="98"/>
      <c r="F149" s="100" t="s">
        <v>145</v>
      </c>
      <c r="G149" s="98"/>
      <c r="H149" s="101">
        <v>175</v>
      </c>
      <c r="I149" s="98"/>
      <c r="J149" s="98"/>
      <c r="K149" s="98"/>
      <c r="L149" s="98"/>
      <c r="M149" s="102"/>
      <c r="N149" s="103"/>
      <c r="O149" s="98"/>
      <c r="P149" s="98"/>
      <c r="Q149" s="98"/>
      <c r="R149" s="98"/>
      <c r="S149" s="98"/>
      <c r="T149" s="98"/>
      <c r="U149" s="98"/>
      <c r="V149" s="98"/>
      <c r="W149" s="98"/>
      <c r="X149" s="104"/>
      <c r="AK149" s="105" t="s">
        <v>75</v>
      </c>
      <c r="AL149" s="105" t="s">
        <v>6</v>
      </c>
      <c r="AM149" s="105" t="s">
        <v>6</v>
      </c>
      <c r="AN149" s="105" t="s">
        <v>40</v>
      </c>
      <c r="AO149" s="105" t="s">
        <v>67</v>
      </c>
      <c r="AP149" s="105" t="s">
        <v>68</v>
      </c>
    </row>
    <row r="150" spans="2:56" s="16" customFormat="1" ht="15.75" customHeight="1" x14ac:dyDescent="0.25">
      <c r="B150" s="106"/>
      <c r="C150" s="107"/>
      <c r="D150" s="99" t="s">
        <v>75</v>
      </c>
      <c r="E150" s="107"/>
      <c r="F150" s="108" t="s">
        <v>76</v>
      </c>
      <c r="G150" s="107"/>
      <c r="H150" s="109">
        <v>175</v>
      </c>
      <c r="I150" s="107"/>
      <c r="J150" s="107"/>
      <c r="K150" s="107"/>
      <c r="L150" s="107"/>
      <c r="M150" s="110"/>
      <c r="N150" s="111"/>
      <c r="O150" s="107"/>
      <c r="P150" s="107"/>
      <c r="Q150" s="107"/>
      <c r="R150" s="107"/>
      <c r="S150" s="107"/>
      <c r="T150" s="107"/>
      <c r="U150" s="107"/>
      <c r="V150" s="107"/>
      <c r="W150" s="107"/>
      <c r="X150" s="112"/>
      <c r="AK150" s="113" t="s">
        <v>75</v>
      </c>
      <c r="AL150" s="113" t="s">
        <v>6</v>
      </c>
      <c r="AM150" s="113" t="s">
        <v>73</v>
      </c>
      <c r="AN150" s="113" t="s">
        <v>40</v>
      </c>
      <c r="AO150" s="113" t="s">
        <v>66</v>
      </c>
      <c r="AP150" s="113" t="s">
        <v>68</v>
      </c>
    </row>
    <row r="151" spans="2:56" s="16" customFormat="1" ht="15.75" customHeight="1" x14ac:dyDescent="0.25">
      <c r="B151" s="17"/>
      <c r="C151" s="121" t="s">
        <v>99</v>
      </c>
      <c r="D151" s="121" t="s">
        <v>70</v>
      </c>
      <c r="E151" s="122" t="s">
        <v>100</v>
      </c>
      <c r="F151" s="123" t="s">
        <v>101</v>
      </c>
      <c r="G151" s="124" t="s">
        <v>78</v>
      </c>
      <c r="H151" s="125">
        <v>2.7509999999999999</v>
      </c>
      <c r="I151" s="126"/>
      <c r="J151" s="126"/>
      <c r="K151" s="126">
        <f>ROUND($P$151*$H$151,2)</f>
        <v>0</v>
      </c>
      <c r="L151" s="123" t="s">
        <v>72</v>
      </c>
      <c r="M151" s="65"/>
      <c r="N151" s="88"/>
      <c r="O151" s="89" t="s">
        <v>28</v>
      </c>
      <c r="P151" s="32">
        <f>$I$151+$J$151</f>
        <v>0</v>
      </c>
      <c r="Q151" s="32">
        <f>ROUND($I$151*$H$151,2)</f>
        <v>0</v>
      </c>
      <c r="R151" s="32">
        <f>ROUND($J$151*$H$151,2)</f>
        <v>0</v>
      </c>
      <c r="S151" s="19"/>
      <c r="T151" s="19"/>
      <c r="U151" s="90">
        <v>0</v>
      </c>
      <c r="V151" s="90">
        <f>$U$151*$H$151</f>
        <v>0</v>
      </c>
      <c r="W151" s="90">
        <v>0</v>
      </c>
      <c r="X151" s="91">
        <f>$W$151*$H$151</f>
        <v>0</v>
      </c>
      <c r="AI151" s="22" t="s">
        <v>73</v>
      </c>
      <c r="AK151" s="22" t="s">
        <v>70</v>
      </c>
      <c r="AL151" s="22" t="s">
        <v>6</v>
      </c>
      <c r="AP151" s="16" t="s">
        <v>68</v>
      </c>
      <c r="AV151" s="92">
        <f>IF($O$151="základní",$K$151,0)</f>
        <v>0</v>
      </c>
      <c r="AW151" s="92">
        <f>IF($O$151="snížená",$K$151,0)</f>
        <v>0</v>
      </c>
      <c r="AX151" s="92">
        <f>IF($O$151="zákl. přenesená",$K$151,0)</f>
        <v>0</v>
      </c>
      <c r="AY151" s="92">
        <f>IF($O$151="sníž. přenesená",$K$151,0)</f>
        <v>0</v>
      </c>
      <c r="AZ151" s="92">
        <f>IF($O$151="nulová",$K$151,0)</f>
        <v>0</v>
      </c>
      <c r="BA151" s="22" t="s">
        <v>66</v>
      </c>
      <c r="BB151" s="92">
        <f>ROUND($P$151*$H$151,2)</f>
        <v>0</v>
      </c>
      <c r="BC151" s="22" t="s">
        <v>73</v>
      </c>
      <c r="BD151" s="22" t="s">
        <v>181</v>
      </c>
    </row>
    <row r="152" spans="2:56" s="16" customFormat="1" ht="16.5" customHeight="1" x14ac:dyDescent="0.25">
      <c r="B152" s="17"/>
      <c r="C152" s="19"/>
      <c r="D152" s="93" t="s">
        <v>74</v>
      </c>
      <c r="E152" s="19"/>
      <c r="F152" s="94" t="s">
        <v>101</v>
      </c>
      <c r="G152" s="19"/>
      <c r="H152" s="19"/>
      <c r="I152" s="19"/>
      <c r="J152" s="19"/>
      <c r="K152" s="19"/>
      <c r="L152" s="19"/>
      <c r="M152" s="65"/>
      <c r="N152" s="95"/>
      <c r="O152" s="19"/>
      <c r="P152" s="19"/>
      <c r="Q152" s="19"/>
      <c r="R152" s="19"/>
      <c r="S152" s="19"/>
      <c r="T152" s="19"/>
      <c r="U152" s="19"/>
      <c r="V152" s="19"/>
      <c r="W152" s="19"/>
      <c r="X152" s="96"/>
      <c r="AK152" s="16" t="s">
        <v>74</v>
      </c>
      <c r="AL152" s="16" t="s">
        <v>6</v>
      </c>
    </row>
    <row r="153" spans="2:56" s="16" customFormat="1" ht="15.75" customHeight="1" x14ac:dyDescent="0.25">
      <c r="B153" s="132"/>
      <c r="C153" s="133"/>
      <c r="D153" s="99" t="s">
        <v>75</v>
      </c>
      <c r="E153" s="133"/>
      <c r="F153" s="134" t="s">
        <v>161</v>
      </c>
      <c r="G153" s="133"/>
      <c r="H153" s="133"/>
      <c r="I153" s="133"/>
      <c r="J153" s="133"/>
      <c r="K153" s="133"/>
      <c r="L153" s="133"/>
      <c r="M153" s="135"/>
      <c r="N153" s="136"/>
      <c r="O153" s="133"/>
      <c r="P153" s="133"/>
      <c r="Q153" s="133"/>
      <c r="R153" s="133"/>
      <c r="S153" s="133"/>
      <c r="T153" s="133"/>
      <c r="U153" s="133"/>
      <c r="V153" s="133"/>
      <c r="W153" s="133"/>
      <c r="X153" s="137"/>
      <c r="AK153" s="138" t="s">
        <v>75</v>
      </c>
      <c r="AL153" s="138" t="s">
        <v>6</v>
      </c>
      <c r="AM153" s="138" t="s">
        <v>66</v>
      </c>
      <c r="AN153" s="138" t="s">
        <v>40</v>
      </c>
      <c r="AO153" s="138" t="s">
        <v>67</v>
      </c>
      <c r="AP153" s="138" t="s">
        <v>68</v>
      </c>
    </row>
    <row r="154" spans="2:56" s="16" customFormat="1" ht="15.75" customHeight="1" x14ac:dyDescent="0.25">
      <c r="B154" s="97"/>
      <c r="C154" s="98"/>
      <c r="D154" s="99" t="s">
        <v>75</v>
      </c>
      <c r="E154" s="98"/>
      <c r="F154" s="100" t="s">
        <v>176</v>
      </c>
      <c r="G154" s="98"/>
      <c r="H154" s="101">
        <v>2.7509999999999999</v>
      </c>
      <c r="I154" s="98"/>
      <c r="J154" s="98"/>
      <c r="K154" s="98"/>
      <c r="L154" s="98"/>
      <c r="M154" s="102"/>
      <c r="N154" s="103"/>
      <c r="O154" s="98"/>
      <c r="P154" s="98"/>
      <c r="Q154" s="98"/>
      <c r="R154" s="98"/>
      <c r="S154" s="98"/>
      <c r="T154" s="98"/>
      <c r="U154" s="98"/>
      <c r="V154" s="98"/>
      <c r="W154" s="98"/>
      <c r="X154" s="104"/>
      <c r="AK154" s="105" t="s">
        <v>75</v>
      </c>
      <c r="AL154" s="105" t="s">
        <v>6</v>
      </c>
      <c r="AM154" s="105" t="s">
        <v>6</v>
      </c>
      <c r="AN154" s="105" t="s">
        <v>40</v>
      </c>
      <c r="AO154" s="105" t="s">
        <v>67</v>
      </c>
      <c r="AP154" s="105" t="s">
        <v>68</v>
      </c>
    </row>
    <row r="155" spans="2:56" s="16" customFormat="1" ht="15.75" customHeight="1" x14ac:dyDescent="0.25">
      <c r="B155" s="106"/>
      <c r="C155" s="107"/>
      <c r="D155" s="99" t="s">
        <v>75</v>
      </c>
      <c r="E155" s="107"/>
      <c r="F155" s="108" t="s">
        <v>76</v>
      </c>
      <c r="G155" s="107"/>
      <c r="H155" s="109">
        <v>2.7509999999999999</v>
      </c>
      <c r="I155" s="107"/>
      <c r="J155" s="107"/>
      <c r="K155" s="107"/>
      <c r="L155" s="107"/>
      <c r="M155" s="110"/>
      <c r="N155" s="111"/>
      <c r="O155" s="107"/>
      <c r="P155" s="107"/>
      <c r="Q155" s="107"/>
      <c r="R155" s="107"/>
      <c r="S155" s="107"/>
      <c r="T155" s="107"/>
      <c r="U155" s="107"/>
      <c r="V155" s="107"/>
      <c r="W155" s="107"/>
      <c r="X155" s="112"/>
      <c r="AK155" s="113" t="s">
        <v>75</v>
      </c>
      <c r="AL155" s="113" t="s">
        <v>6</v>
      </c>
      <c r="AM155" s="113" t="s">
        <v>73</v>
      </c>
      <c r="AN155" s="113" t="s">
        <v>40</v>
      </c>
      <c r="AO155" s="113" t="s">
        <v>66</v>
      </c>
      <c r="AP155" s="113" t="s">
        <v>68</v>
      </c>
    </row>
    <row r="156" spans="2:56" s="16" customFormat="1" ht="15.75" customHeight="1" x14ac:dyDescent="0.25">
      <c r="B156" s="17"/>
      <c r="C156" s="121" t="s">
        <v>102</v>
      </c>
      <c r="D156" s="121" t="s">
        <v>70</v>
      </c>
      <c r="E156" s="122" t="s">
        <v>182</v>
      </c>
      <c r="F156" s="123" t="s">
        <v>183</v>
      </c>
      <c r="G156" s="124" t="s">
        <v>78</v>
      </c>
      <c r="H156" s="125">
        <v>175</v>
      </c>
      <c r="I156" s="126"/>
      <c r="J156" s="126"/>
      <c r="K156" s="126">
        <f>ROUND($P$156*$H$156,2)</f>
        <v>0</v>
      </c>
      <c r="L156" s="123"/>
      <c r="M156" s="65"/>
      <c r="N156" s="88"/>
      <c r="O156" s="89" t="s">
        <v>28</v>
      </c>
      <c r="P156" s="32">
        <f>$I$156+$J$156</f>
        <v>0</v>
      </c>
      <c r="Q156" s="32">
        <f>ROUND($I$156*$H$156,2)</f>
        <v>0</v>
      </c>
      <c r="R156" s="32">
        <f>ROUND($J$156*$H$156,2)</f>
        <v>0</v>
      </c>
      <c r="S156" s="19"/>
      <c r="T156" s="19"/>
      <c r="U156" s="90">
        <v>0</v>
      </c>
      <c r="V156" s="90">
        <f>$U$156*$H$156</f>
        <v>0</v>
      </c>
      <c r="W156" s="90">
        <v>0</v>
      </c>
      <c r="X156" s="91">
        <f>$W$156*$H$156</f>
        <v>0</v>
      </c>
      <c r="AI156" s="22" t="s">
        <v>73</v>
      </c>
      <c r="AK156" s="22" t="s">
        <v>70</v>
      </c>
      <c r="AL156" s="22" t="s">
        <v>6</v>
      </c>
      <c r="AP156" s="16" t="s">
        <v>68</v>
      </c>
      <c r="AV156" s="92">
        <f>IF($O$156="základní",$K$156,0)</f>
        <v>0</v>
      </c>
      <c r="AW156" s="92">
        <f>IF($O$156="snížená",$K$156,0)</f>
        <v>0</v>
      </c>
      <c r="AX156" s="92">
        <f>IF($O$156="zákl. přenesená",$K$156,0)</f>
        <v>0</v>
      </c>
      <c r="AY156" s="92">
        <f>IF($O$156="sníž. přenesená",$K$156,0)</f>
        <v>0</v>
      </c>
      <c r="AZ156" s="92">
        <f>IF($O$156="nulová",$K$156,0)</f>
        <v>0</v>
      </c>
      <c r="BA156" s="22" t="s">
        <v>66</v>
      </c>
      <c r="BB156" s="92">
        <f>ROUND($P$156*$H$156,2)</f>
        <v>0</v>
      </c>
      <c r="BC156" s="22" t="s">
        <v>73</v>
      </c>
      <c r="BD156" s="22" t="s">
        <v>184</v>
      </c>
    </row>
    <row r="157" spans="2:56" s="16" customFormat="1" ht="15.75" customHeight="1" x14ac:dyDescent="0.25">
      <c r="B157" s="132"/>
      <c r="C157" s="133"/>
      <c r="D157" s="93" t="s">
        <v>75</v>
      </c>
      <c r="E157" s="134"/>
      <c r="F157" s="134" t="s">
        <v>173</v>
      </c>
      <c r="G157" s="133"/>
      <c r="H157" s="133"/>
      <c r="I157" s="133"/>
      <c r="J157" s="133"/>
      <c r="K157" s="133"/>
      <c r="L157" s="133"/>
      <c r="M157" s="135"/>
      <c r="N157" s="136"/>
      <c r="O157" s="133"/>
      <c r="P157" s="133"/>
      <c r="Q157" s="133"/>
      <c r="R157" s="133"/>
      <c r="S157" s="133"/>
      <c r="T157" s="133"/>
      <c r="U157" s="133"/>
      <c r="V157" s="133"/>
      <c r="W157" s="133"/>
      <c r="X157" s="137"/>
      <c r="AK157" s="138" t="s">
        <v>75</v>
      </c>
      <c r="AL157" s="138" t="s">
        <v>6</v>
      </c>
      <c r="AM157" s="138" t="s">
        <v>66</v>
      </c>
      <c r="AN157" s="138" t="s">
        <v>40</v>
      </c>
      <c r="AO157" s="138" t="s">
        <v>67</v>
      </c>
      <c r="AP157" s="138" t="s">
        <v>68</v>
      </c>
    </row>
    <row r="158" spans="2:56" s="16" customFormat="1" ht="15.75" customHeight="1" x14ac:dyDescent="0.25">
      <c r="B158" s="97"/>
      <c r="C158" s="98"/>
      <c r="D158" s="99" t="s">
        <v>75</v>
      </c>
      <c r="E158" s="98"/>
      <c r="F158" s="100" t="s">
        <v>145</v>
      </c>
      <c r="G158" s="98"/>
      <c r="H158" s="101">
        <v>175</v>
      </c>
      <c r="I158" s="98"/>
      <c r="J158" s="98"/>
      <c r="K158" s="98"/>
      <c r="L158" s="98"/>
      <c r="M158" s="102"/>
      <c r="N158" s="103"/>
      <c r="O158" s="98"/>
      <c r="P158" s="98"/>
      <c r="Q158" s="98"/>
      <c r="R158" s="98"/>
      <c r="S158" s="98"/>
      <c r="T158" s="98"/>
      <c r="U158" s="98"/>
      <c r="V158" s="98"/>
      <c r="W158" s="98"/>
      <c r="X158" s="104"/>
      <c r="AK158" s="105" t="s">
        <v>75</v>
      </c>
      <c r="AL158" s="105" t="s">
        <v>6</v>
      </c>
      <c r="AM158" s="105" t="s">
        <v>6</v>
      </c>
      <c r="AN158" s="105" t="s">
        <v>40</v>
      </c>
      <c r="AO158" s="105" t="s">
        <v>67</v>
      </c>
      <c r="AP158" s="105" t="s">
        <v>68</v>
      </c>
    </row>
    <row r="159" spans="2:56" s="16" customFormat="1" ht="15.75" customHeight="1" x14ac:dyDescent="0.25">
      <c r="B159" s="106"/>
      <c r="C159" s="107"/>
      <c r="D159" s="99" t="s">
        <v>75</v>
      </c>
      <c r="E159" s="107"/>
      <c r="F159" s="108" t="s">
        <v>76</v>
      </c>
      <c r="G159" s="107"/>
      <c r="H159" s="109">
        <v>175</v>
      </c>
      <c r="I159" s="107"/>
      <c r="J159" s="107"/>
      <c r="K159" s="107"/>
      <c r="L159" s="107"/>
      <c r="M159" s="110"/>
      <c r="N159" s="111"/>
      <c r="O159" s="107"/>
      <c r="P159" s="107"/>
      <c r="Q159" s="107"/>
      <c r="R159" s="107"/>
      <c r="S159" s="107"/>
      <c r="T159" s="107"/>
      <c r="U159" s="107"/>
      <c r="V159" s="107"/>
      <c r="W159" s="107"/>
      <c r="X159" s="112"/>
      <c r="AK159" s="113" t="s">
        <v>75</v>
      </c>
      <c r="AL159" s="113" t="s">
        <v>6</v>
      </c>
      <c r="AM159" s="113" t="s">
        <v>73</v>
      </c>
      <c r="AN159" s="113" t="s">
        <v>40</v>
      </c>
      <c r="AO159" s="113" t="s">
        <v>66</v>
      </c>
      <c r="AP159" s="113" t="s">
        <v>68</v>
      </c>
    </row>
    <row r="160" spans="2:56" s="16" customFormat="1" ht="15.75" customHeight="1" x14ac:dyDescent="0.25">
      <c r="B160" s="17"/>
      <c r="C160" s="121" t="s">
        <v>104</v>
      </c>
      <c r="D160" s="121" t="s">
        <v>70</v>
      </c>
      <c r="E160" s="122" t="s">
        <v>185</v>
      </c>
      <c r="F160" s="123" t="s">
        <v>183</v>
      </c>
      <c r="G160" s="124" t="s">
        <v>78</v>
      </c>
      <c r="H160" s="125">
        <v>2.7509999999999999</v>
      </c>
      <c r="I160" s="126"/>
      <c r="J160" s="126"/>
      <c r="K160" s="126">
        <f>ROUND($P$160*$H$160,2)</f>
        <v>0</v>
      </c>
      <c r="L160" s="123"/>
      <c r="M160" s="65"/>
      <c r="N160" s="88"/>
      <c r="O160" s="89" t="s">
        <v>28</v>
      </c>
      <c r="P160" s="32">
        <f>$I$160+$J$160</f>
        <v>0</v>
      </c>
      <c r="Q160" s="32">
        <f>ROUND($I$160*$H$160,2)</f>
        <v>0</v>
      </c>
      <c r="R160" s="32">
        <f>ROUND($J$160*$H$160,2)</f>
        <v>0</v>
      </c>
      <c r="S160" s="19"/>
      <c r="T160" s="19"/>
      <c r="U160" s="90">
        <v>0</v>
      </c>
      <c r="V160" s="90">
        <f>$U$160*$H$160</f>
        <v>0</v>
      </c>
      <c r="W160" s="90">
        <v>0</v>
      </c>
      <c r="X160" s="91">
        <f>$W$160*$H$160</f>
        <v>0</v>
      </c>
      <c r="AI160" s="22" t="s">
        <v>73</v>
      </c>
      <c r="AK160" s="22" t="s">
        <v>70</v>
      </c>
      <c r="AL160" s="22" t="s">
        <v>6</v>
      </c>
      <c r="AP160" s="16" t="s">
        <v>68</v>
      </c>
      <c r="AV160" s="92">
        <f>IF($O$160="základní",$K$160,0)</f>
        <v>0</v>
      </c>
      <c r="AW160" s="92">
        <f>IF($O$160="snížená",$K$160,0)</f>
        <v>0</v>
      </c>
      <c r="AX160" s="92">
        <f>IF($O$160="zákl. přenesená",$K$160,0)</f>
        <v>0</v>
      </c>
      <c r="AY160" s="92">
        <f>IF($O$160="sníž. přenesená",$K$160,0)</f>
        <v>0</v>
      </c>
      <c r="AZ160" s="92">
        <f>IF($O$160="nulová",$K$160,0)</f>
        <v>0</v>
      </c>
      <c r="BA160" s="22" t="s">
        <v>66</v>
      </c>
      <c r="BB160" s="92">
        <f>ROUND($P$160*$H$160,2)</f>
        <v>0</v>
      </c>
      <c r="BC160" s="22" t="s">
        <v>73</v>
      </c>
      <c r="BD160" s="22" t="s">
        <v>186</v>
      </c>
    </row>
    <row r="161" spans="2:56" s="16" customFormat="1" ht="15.75" customHeight="1" x14ac:dyDescent="0.25">
      <c r="B161" s="132"/>
      <c r="C161" s="133"/>
      <c r="D161" s="93" t="s">
        <v>75</v>
      </c>
      <c r="E161" s="134"/>
      <c r="F161" s="134" t="s">
        <v>187</v>
      </c>
      <c r="G161" s="133"/>
      <c r="H161" s="133"/>
      <c r="I161" s="133"/>
      <c r="J161" s="133"/>
      <c r="K161" s="133"/>
      <c r="L161" s="133"/>
      <c r="M161" s="135"/>
      <c r="N161" s="136"/>
      <c r="O161" s="133"/>
      <c r="P161" s="133"/>
      <c r="Q161" s="133"/>
      <c r="R161" s="133"/>
      <c r="S161" s="133"/>
      <c r="T161" s="133"/>
      <c r="U161" s="133"/>
      <c r="V161" s="133"/>
      <c r="W161" s="133"/>
      <c r="X161" s="137"/>
      <c r="AK161" s="138" t="s">
        <v>75</v>
      </c>
      <c r="AL161" s="138" t="s">
        <v>6</v>
      </c>
      <c r="AM161" s="138" t="s">
        <v>66</v>
      </c>
      <c r="AN161" s="138" t="s">
        <v>40</v>
      </c>
      <c r="AO161" s="138" t="s">
        <v>67</v>
      </c>
      <c r="AP161" s="138" t="s">
        <v>68</v>
      </c>
    </row>
    <row r="162" spans="2:56" s="16" customFormat="1" ht="15.75" customHeight="1" x14ac:dyDescent="0.25">
      <c r="B162" s="97"/>
      <c r="C162" s="98"/>
      <c r="D162" s="99" t="s">
        <v>75</v>
      </c>
      <c r="E162" s="98"/>
      <c r="F162" s="100" t="s">
        <v>176</v>
      </c>
      <c r="G162" s="98"/>
      <c r="H162" s="101">
        <v>2.7509999999999999</v>
      </c>
      <c r="I162" s="98"/>
      <c r="J162" s="98"/>
      <c r="K162" s="98"/>
      <c r="L162" s="98"/>
      <c r="M162" s="102"/>
      <c r="N162" s="103"/>
      <c r="O162" s="98"/>
      <c r="P162" s="98"/>
      <c r="Q162" s="98"/>
      <c r="R162" s="98"/>
      <c r="S162" s="98"/>
      <c r="T162" s="98"/>
      <c r="U162" s="98"/>
      <c r="V162" s="98"/>
      <c r="W162" s="98"/>
      <c r="X162" s="104"/>
      <c r="AK162" s="105" t="s">
        <v>75</v>
      </c>
      <c r="AL162" s="105" t="s">
        <v>6</v>
      </c>
      <c r="AM162" s="105" t="s">
        <v>6</v>
      </c>
      <c r="AN162" s="105" t="s">
        <v>40</v>
      </c>
      <c r="AO162" s="105" t="s">
        <v>67</v>
      </c>
      <c r="AP162" s="105" t="s">
        <v>68</v>
      </c>
    </row>
    <row r="163" spans="2:56" s="16" customFormat="1" ht="15.75" customHeight="1" x14ac:dyDescent="0.25">
      <c r="B163" s="106"/>
      <c r="C163" s="107"/>
      <c r="D163" s="99" t="s">
        <v>75</v>
      </c>
      <c r="E163" s="107"/>
      <c r="F163" s="108" t="s">
        <v>76</v>
      </c>
      <c r="G163" s="107"/>
      <c r="H163" s="109">
        <v>2.7509999999999999</v>
      </c>
      <c r="I163" s="107"/>
      <c r="J163" s="107"/>
      <c r="K163" s="107"/>
      <c r="L163" s="107"/>
      <c r="M163" s="110"/>
      <c r="N163" s="111"/>
      <c r="O163" s="107"/>
      <c r="P163" s="107"/>
      <c r="Q163" s="107"/>
      <c r="R163" s="107"/>
      <c r="S163" s="107"/>
      <c r="T163" s="107"/>
      <c r="U163" s="107"/>
      <c r="V163" s="107"/>
      <c r="W163" s="107"/>
      <c r="X163" s="112"/>
      <c r="AK163" s="113" t="s">
        <v>75</v>
      </c>
      <c r="AL163" s="113" t="s">
        <v>6</v>
      </c>
      <c r="AM163" s="113" t="s">
        <v>73</v>
      </c>
      <c r="AN163" s="113" t="s">
        <v>40</v>
      </c>
      <c r="AO163" s="113" t="s">
        <v>66</v>
      </c>
      <c r="AP163" s="113" t="s">
        <v>68</v>
      </c>
    </row>
    <row r="164" spans="2:56" s="16" customFormat="1" ht="15.75" customHeight="1" x14ac:dyDescent="0.25">
      <c r="B164" s="17"/>
      <c r="C164" s="121" t="s">
        <v>108</v>
      </c>
      <c r="D164" s="121" t="s">
        <v>70</v>
      </c>
      <c r="E164" s="122" t="s">
        <v>105</v>
      </c>
      <c r="F164" s="123" t="s">
        <v>106</v>
      </c>
      <c r="G164" s="124" t="s">
        <v>78</v>
      </c>
      <c r="H164" s="125">
        <v>10.249000000000001</v>
      </c>
      <c r="I164" s="126"/>
      <c r="J164" s="126"/>
      <c r="K164" s="126">
        <f>ROUND($P$164*$H$164,2)</f>
        <v>0</v>
      </c>
      <c r="L164" s="123" t="s">
        <v>72</v>
      </c>
      <c r="M164" s="65"/>
      <c r="N164" s="88"/>
      <c r="O164" s="89" t="s">
        <v>28</v>
      </c>
      <c r="P164" s="32">
        <f>$I$164+$J$164</f>
        <v>0</v>
      </c>
      <c r="Q164" s="32">
        <f>ROUND($I$164*$H$164,2)</f>
        <v>0</v>
      </c>
      <c r="R164" s="32">
        <f>ROUND($J$164*$H$164,2)</f>
        <v>0</v>
      </c>
      <c r="S164" s="19"/>
      <c r="T164" s="19"/>
      <c r="U164" s="90">
        <v>0</v>
      </c>
      <c r="V164" s="90">
        <f>$U$164*$H$164</f>
        <v>0</v>
      </c>
      <c r="W164" s="90">
        <v>0</v>
      </c>
      <c r="X164" s="91">
        <f>$W$164*$H$164</f>
        <v>0</v>
      </c>
      <c r="AI164" s="22" t="s">
        <v>73</v>
      </c>
      <c r="AK164" s="22" t="s">
        <v>70</v>
      </c>
      <c r="AL164" s="22" t="s">
        <v>6</v>
      </c>
      <c r="AP164" s="16" t="s">
        <v>68</v>
      </c>
      <c r="AV164" s="92">
        <f>IF($O$164="základní",$K$164,0)</f>
        <v>0</v>
      </c>
      <c r="AW164" s="92">
        <f>IF($O$164="snížená",$K$164,0)</f>
        <v>0</v>
      </c>
      <c r="AX164" s="92">
        <f>IF($O$164="zákl. přenesená",$K$164,0)</f>
        <v>0</v>
      </c>
      <c r="AY164" s="92">
        <f>IF($O$164="sníž. přenesená",$K$164,0)</f>
        <v>0</v>
      </c>
      <c r="AZ164" s="92">
        <f>IF($O$164="nulová",$K$164,0)</f>
        <v>0</v>
      </c>
      <c r="BA164" s="22" t="s">
        <v>66</v>
      </c>
      <c r="BB164" s="92">
        <f>ROUND($P$164*$H$164,2)</f>
        <v>0</v>
      </c>
      <c r="BC164" s="22" t="s">
        <v>73</v>
      </c>
      <c r="BD164" s="22" t="s">
        <v>188</v>
      </c>
    </row>
    <row r="165" spans="2:56" s="16" customFormat="1" ht="27" customHeight="1" x14ac:dyDescent="0.25">
      <c r="B165" s="17"/>
      <c r="C165" s="19"/>
      <c r="D165" s="93" t="s">
        <v>74</v>
      </c>
      <c r="E165" s="19"/>
      <c r="F165" s="94" t="s">
        <v>107</v>
      </c>
      <c r="G165" s="19"/>
      <c r="H165" s="19"/>
      <c r="I165" s="19"/>
      <c r="J165" s="19"/>
      <c r="K165" s="19"/>
      <c r="L165" s="19"/>
      <c r="M165" s="65"/>
      <c r="N165" s="95"/>
      <c r="O165" s="19"/>
      <c r="P165" s="19"/>
      <c r="Q165" s="19"/>
      <c r="R165" s="19"/>
      <c r="S165" s="19"/>
      <c r="T165" s="19"/>
      <c r="U165" s="19"/>
      <c r="V165" s="19"/>
      <c r="W165" s="19"/>
      <c r="X165" s="96"/>
      <c r="AK165" s="16" t="s">
        <v>74</v>
      </c>
      <c r="AL165" s="16" t="s">
        <v>6</v>
      </c>
    </row>
    <row r="166" spans="2:56" s="16" customFormat="1" ht="15.75" customHeight="1" x14ac:dyDescent="0.25">
      <c r="B166" s="132"/>
      <c r="C166" s="133"/>
      <c r="D166" s="99" t="s">
        <v>75</v>
      </c>
      <c r="E166" s="133"/>
      <c r="F166" s="134" t="s">
        <v>161</v>
      </c>
      <c r="G166" s="133"/>
      <c r="H166" s="133"/>
      <c r="I166" s="133"/>
      <c r="J166" s="133"/>
      <c r="K166" s="133"/>
      <c r="L166" s="133"/>
      <c r="M166" s="135"/>
      <c r="N166" s="136"/>
      <c r="O166" s="133"/>
      <c r="P166" s="133"/>
      <c r="Q166" s="133"/>
      <c r="R166" s="133"/>
      <c r="S166" s="133"/>
      <c r="T166" s="133"/>
      <c r="U166" s="133"/>
      <c r="V166" s="133"/>
      <c r="W166" s="133"/>
      <c r="X166" s="137"/>
      <c r="AK166" s="138" t="s">
        <v>75</v>
      </c>
      <c r="AL166" s="138" t="s">
        <v>6</v>
      </c>
      <c r="AM166" s="138" t="s">
        <v>66</v>
      </c>
      <c r="AN166" s="138" t="s">
        <v>40</v>
      </c>
      <c r="AO166" s="138" t="s">
        <v>67</v>
      </c>
      <c r="AP166" s="138" t="s">
        <v>68</v>
      </c>
    </row>
    <row r="167" spans="2:56" s="16" customFormat="1" ht="15.75" customHeight="1" x14ac:dyDescent="0.25">
      <c r="B167" s="97"/>
      <c r="C167" s="98"/>
      <c r="D167" s="99" t="s">
        <v>75</v>
      </c>
      <c r="E167" s="98"/>
      <c r="F167" s="100" t="s">
        <v>189</v>
      </c>
      <c r="G167" s="98"/>
      <c r="H167" s="101">
        <v>10.249000000000001</v>
      </c>
      <c r="I167" s="98"/>
      <c r="J167" s="98"/>
      <c r="K167" s="98"/>
      <c r="L167" s="98"/>
      <c r="M167" s="102"/>
      <c r="N167" s="103"/>
      <c r="O167" s="98"/>
      <c r="P167" s="98"/>
      <c r="Q167" s="98"/>
      <c r="R167" s="98"/>
      <c r="S167" s="98"/>
      <c r="T167" s="98"/>
      <c r="U167" s="98"/>
      <c r="V167" s="98"/>
      <c r="W167" s="98"/>
      <c r="X167" s="104"/>
      <c r="AK167" s="105" t="s">
        <v>75</v>
      </c>
      <c r="AL167" s="105" t="s">
        <v>6</v>
      </c>
      <c r="AM167" s="105" t="s">
        <v>6</v>
      </c>
      <c r="AN167" s="105" t="s">
        <v>40</v>
      </c>
      <c r="AO167" s="105" t="s">
        <v>67</v>
      </c>
      <c r="AP167" s="105" t="s">
        <v>68</v>
      </c>
    </row>
    <row r="168" spans="2:56" s="16" customFormat="1" ht="15.75" customHeight="1" x14ac:dyDescent="0.25">
      <c r="B168" s="106"/>
      <c r="C168" s="107"/>
      <c r="D168" s="99" t="s">
        <v>75</v>
      </c>
      <c r="E168" s="107"/>
      <c r="F168" s="108" t="s">
        <v>76</v>
      </c>
      <c r="G168" s="107"/>
      <c r="H168" s="109">
        <v>10.249000000000001</v>
      </c>
      <c r="I168" s="107"/>
      <c r="J168" s="107"/>
      <c r="K168" s="107"/>
      <c r="L168" s="107"/>
      <c r="M168" s="110"/>
      <c r="N168" s="111"/>
      <c r="O168" s="107"/>
      <c r="P168" s="107"/>
      <c r="Q168" s="107"/>
      <c r="R168" s="107"/>
      <c r="S168" s="107"/>
      <c r="T168" s="107"/>
      <c r="U168" s="107"/>
      <c r="V168" s="107"/>
      <c r="W168" s="107"/>
      <c r="X168" s="112"/>
      <c r="AK168" s="113" t="s">
        <v>75</v>
      </c>
      <c r="AL168" s="113" t="s">
        <v>6</v>
      </c>
      <c r="AM168" s="113" t="s">
        <v>73</v>
      </c>
      <c r="AN168" s="113" t="s">
        <v>40</v>
      </c>
      <c r="AO168" s="113" t="s">
        <v>66</v>
      </c>
      <c r="AP168" s="113" t="s">
        <v>68</v>
      </c>
    </row>
    <row r="169" spans="2:56" s="16" customFormat="1" ht="15.75" customHeight="1" x14ac:dyDescent="0.25">
      <c r="B169" s="17"/>
      <c r="C169" s="121" t="s">
        <v>109</v>
      </c>
      <c r="D169" s="121" t="s">
        <v>70</v>
      </c>
      <c r="E169" s="122" t="s">
        <v>190</v>
      </c>
      <c r="F169" s="123" t="s">
        <v>191</v>
      </c>
      <c r="G169" s="124" t="s">
        <v>81</v>
      </c>
      <c r="H169" s="125">
        <v>25</v>
      </c>
      <c r="I169" s="126"/>
      <c r="J169" s="126"/>
      <c r="K169" s="126">
        <f>ROUND($P$169*$H$169,2)</f>
        <v>0</v>
      </c>
      <c r="L169" s="123" t="s">
        <v>72</v>
      </c>
      <c r="M169" s="65"/>
      <c r="N169" s="88"/>
      <c r="O169" s="89" t="s">
        <v>28</v>
      </c>
      <c r="P169" s="32">
        <f>$I$169+$J$169</f>
        <v>0</v>
      </c>
      <c r="Q169" s="32">
        <f>ROUND($I$169*$H$169,2)</f>
        <v>0</v>
      </c>
      <c r="R169" s="32">
        <f>ROUND($J$169*$H$169,2)</f>
        <v>0</v>
      </c>
      <c r="S169" s="19"/>
      <c r="T169" s="19"/>
      <c r="U169" s="90">
        <v>0</v>
      </c>
      <c r="V169" s="90">
        <f>$U$169*$H$169</f>
        <v>0</v>
      </c>
      <c r="W169" s="90">
        <v>0</v>
      </c>
      <c r="X169" s="91">
        <f>$W$169*$H$169</f>
        <v>0</v>
      </c>
      <c r="AI169" s="22" t="s">
        <v>73</v>
      </c>
      <c r="AK169" s="22" t="s">
        <v>70</v>
      </c>
      <c r="AL169" s="22" t="s">
        <v>6</v>
      </c>
      <c r="AP169" s="16" t="s">
        <v>68</v>
      </c>
      <c r="AV169" s="92">
        <f>IF($O$169="základní",$K$169,0)</f>
        <v>0</v>
      </c>
      <c r="AW169" s="92">
        <f>IF($O$169="snížená",$K$169,0)</f>
        <v>0</v>
      </c>
      <c r="AX169" s="92">
        <f>IF($O$169="zákl. přenesená",$K$169,0)</f>
        <v>0</v>
      </c>
      <c r="AY169" s="92">
        <f>IF($O$169="sníž. přenesená",$K$169,0)</f>
        <v>0</v>
      </c>
      <c r="AZ169" s="92">
        <f>IF($O$169="nulová",$K$169,0)</f>
        <v>0</v>
      </c>
      <c r="BA169" s="22" t="s">
        <v>66</v>
      </c>
      <c r="BB169" s="92">
        <f>ROUND($P$169*$H$169,2)</f>
        <v>0</v>
      </c>
      <c r="BC169" s="22" t="s">
        <v>73</v>
      </c>
      <c r="BD169" s="22" t="s">
        <v>192</v>
      </c>
    </row>
    <row r="170" spans="2:56" s="16" customFormat="1" ht="27" customHeight="1" x14ac:dyDescent="0.25">
      <c r="B170" s="17"/>
      <c r="C170" s="19"/>
      <c r="D170" s="93" t="s">
        <v>74</v>
      </c>
      <c r="E170" s="19"/>
      <c r="F170" s="94" t="s">
        <v>193</v>
      </c>
      <c r="G170" s="19"/>
      <c r="H170" s="19"/>
      <c r="I170" s="19"/>
      <c r="J170" s="19"/>
      <c r="K170" s="19"/>
      <c r="L170" s="19"/>
      <c r="M170" s="65"/>
      <c r="N170" s="95"/>
      <c r="O170" s="19"/>
      <c r="P170" s="19"/>
      <c r="Q170" s="19"/>
      <c r="R170" s="19"/>
      <c r="S170" s="19"/>
      <c r="T170" s="19"/>
      <c r="U170" s="19"/>
      <c r="V170" s="19"/>
      <c r="W170" s="19"/>
      <c r="X170" s="96"/>
      <c r="AK170" s="16" t="s">
        <v>74</v>
      </c>
      <c r="AL170" s="16" t="s">
        <v>6</v>
      </c>
    </row>
    <row r="171" spans="2:56" s="16" customFormat="1" ht="15.75" customHeight="1" x14ac:dyDescent="0.25">
      <c r="B171" s="132"/>
      <c r="C171" s="133"/>
      <c r="D171" s="99" t="s">
        <v>75</v>
      </c>
      <c r="E171" s="133"/>
      <c r="F171" s="134" t="s">
        <v>194</v>
      </c>
      <c r="G171" s="133"/>
      <c r="H171" s="133"/>
      <c r="I171" s="133"/>
      <c r="J171" s="133"/>
      <c r="K171" s="133"/>
      <c r="L171" s="133"/>
      <c r="M171" s="135"/>
      <c r="N171" s="136"/>
      <c r="O171" s="133"/>
      <c r="P171" s="133"/>
      <c r="Q171" s="133"/>
      <c r="R171" s="133"/>
      <c r="S171" s="133"/>
      <c r="T171" s="133"/>
      <c r="U171" s="133"/>
      <c r="V171" s="133"/>
      <c r="W171" s="133"/>
      <c r="X171" s="137"/>
      <c r="AK171" s="138" t="s">
        <v>75</v>
      </c>
      <c r="AL171" s="138" t="s">
        <v>6</v>
      </c>
      <c r="AM171" s="138" t="s">
        <v>66</v>
      </c>
      <c r="AN171" s="138" t="s">
        <v>40</v>
      </c>
      <c r="AO171" s="138" t="s">
        <v>67</v>
      </c>
      <c r="AP171" s="138" t="s">
        <v>68</v>
      </c>
    </row>
    <row r="172" spans="2:56" s="16" customFormat="1" ht="15.75" customHeight="1" x14ac:dyDescent="0.25">
      <c r="B172" s="97"/>
      <c r="C172" s="98"/>
      <c r="D172" s="99" t="s">
        <v>75</v>
      </c>
      <c r="E172" s="98"/>
      <c r="F172" s="100" t="s">
        <v>195</v>
      </c>
      <c r="G172" s="98"/>
      <c r="H172" s="101">
        <v>25</v>
      </c>
      <c r="I172" s="98"/>
      <c r="J172" s="98"/>
      <c r="K172" s="98"/>
      <c r="L172" s="98"/>
      <c r="M172" s="102"/>
      <c r="N172" s="103"/>
      <c r="O172" s="98"/>
      <c r="P172" s="98"/>
      <c r="Q172" s="98"/>
      <c r="R172" s="98"/>
      <c r="S172" s="98"/>
      <c r="T172" s="98"/>
      <c r="U172" s="98"/>
      <c r="V172" s="98"/>
      <c r="W172" s="98"/>
      <c r="X172" s="104"/>
      <c r="AK172" s="105" t="s">
        <v>75</v>
      </c>
      <c r="AL172" s="105" t="s">
        <v>6</v>
      </c>
      <c r="AM172" s="105" t="s">
        <v>6</v>
      </c>
      <c r="AN172" s="105" t="s">
        <v>40</v>
      </c>
      <c r="AO172" s="105" t="s">
        <v>67</v>
      </c>
      <c r="AP172" s="105" t="s">
        <v>68</v>
      </c>
    </row>
    <row r="173" spans="2:56" s="16" customFormat="1" ht="15.75" customHeight="1" x14ac:dyDescent="0.25">
      <c r="B173" s="106"/>
      <c r="C173" s="107"/>
      <c r="D173" s="99" t="s">
        <v>75</v>
      </c>
      <c r="E173" s="107"/>
      <c r="F173" s="108" t="s">
        <v>76</v>
      </c>
      <c r="G173" s="107"/>
      <c r="H173" s="109">
        <v>25</v>
      </c>
      <c r="I173" s="107"/>
      <c r="J173" s="107"/>
      <c r="K173" s="107"/>
      <c r="L173" s="107"/>
      <c r="M173" s="110"/>
      <c r="N173" s="111"/>
      <c r="O173" s="107"/>
      <c r="P173" s="107"/>
      <c r="Q173" s="107"/>
      <c r="R173" s="107"/>
      <c r="S173" s="107"/>
      <c r="T173" s="107"/>
      <c r="U173" s="107"/>
      <c r="V173" s="107"/>
      <c r="W173" s="107"/>
      <c r="X173" s="112"/>
      <c r="AK173" s="113" t="s">
        <v>75</v>
      </c>
      <c r="AL173" s="113" t="s">
        <v>6</v>
      </c>
      <c r="AM173" s="113" t="s">
        <v>73</v>
      </c>
      <c r="AN173" s="113" t="s">
        <v>40</v>
      </c>
      <c r="AO173" s="113" t="s">
        <v>66</v>
      </c>
      <c r="AP173" s="113" t="s">
        <v>68</v>
      </c>
    </row>
    <row r="174" spans="2:56" s="16" customFormat="1" ht="15.75" customHeight="1" x14ac:dyDescent="0.25">
      <c r="B174" s="17"/>
      <c r="C174" s="121" t="s">
        <v>111</v>
      </c>
      <c r="D174" s="121" t="s">
        <v>70</v>
      </c>
      <c r="E174" s="122" t="s">
        <v>196</v>
      </c>
      <c r="F174" s="123" t="s">
        <v>197</v>
      </c>
      <c r="G174" s="124" t="s">
        <v>81</v>
      </c>
      <c r="H174" s="125">
        <v>25</v>
      </c>
      <c r="I174" s="126"/>
      <c r="J174" s="126"/>
      <c r="K174" s="126">
        <f>ROUND($P$174*$H$174,2)</f>
        <v>0</v>
      </c>
      <c r="L174" s="123" t="s">
        <v>72</v>
      </c>
      <c r="M174" s="65"/>
      <c r="N174" s="88"/>
      <c r="O174" s="89" t="s">
        <v>28</v>
      </c>
      <c r="P174" s="32">
        <f>$I$174+$J$174</f>
        <v>0</v>
      </c>
      <c r="Q174" s="32">
        <f>ROUND($I$174*$H$174,2)</f>
        <v>0</v>
      </c>
      <c r="R174" s="32">
        <f>ROUND($J$174*$H$174,2)</f>
        <v>0</v>
      </c>
      <c r="S174" s="19"/>
      <c r="T174" s="19"/>
      <c r="U174" s="90">
        <v>0</v>
      </c>
      <c r="V174" s="90">
        <f>$U$174*$H$174</f>
        <v>0</v>
      </c>
      <c r="W174" s="90">
        <v>0</v>
      </c>
      <c r="X174" s="91">
        <f>$W$174*$H$174</f>
        <v>0</v>
      </c>
      <c r="AI174" s="22" t="s">
        <v>73</v>
      </c>
      <c r="AK174" s="22" t="s">
        <v>70</v>
      </c>
      <c r="AL174" s="22" t="s">
        <v>6</v>
      </c>
      <c r="AP174" s="16" t="s">
        <v>68</v>
      </c>
      <c r="AV174" s="92">
        <f>IF($O$174="základní",$K$174,0)</f>
        <v>0</v>
      </c>
      <c r="AW174" s="92">
        <f>IF($O$174="snížená",$K$174,0)</f>
        <v>0</v>
      </c>
      <c r="AX174" s="92">
        <f>IF($O$174="zákl. přenesená",$K$174,0)</f>
        <v>0</v>
      </c>
      <c r="AY174" s="92">
        <f>IF($O$174="sníž. přenesená",$K$174,0)</f>
        <v>0</v>
      </c>
      <c r="AZ174" s="92">
        <f>IF($O$174="nulová",$K$174,0)</f>
        <v>0</v>
      </c>
      <c r="BA174" s="22" t="s">
        <v>66</v>
      </c>
      <c r="BB174" s="92">
        <f>ROUND($P$174*$H$174,2)</f>
        <v>0</v>
      </c>
      <c r="BC174" s="22" t="s">
        <v>73</v>
      </c>
      <c r="BD174" s="22" t="s">
        <v>198</v>
      </c>
    </row>
    <row r="175" spans="2:56" s="16" customFormat="1" ht="16.5" customHeight="1" x14ac:dyDescent="0.25">
      <c r="B175" s="17"/>
      <c r="C175" s="19"/>
      <c r="D175" s="93" t="s">
        <v>74</v>
      </c>
      <c r="E175" s="19"/>
      <c r="F175" s="94" t="s">
        <v>199</v>
      </c>
      <c r="G175" s="19"/>
      <c r="H175" s="19"/>
      <c r="I175" s="19"/>
      <c r="J175" s="19"/>
      <c r="K175" s="19"/>
      <c r="L175" s="19"/>
      <c r="M175" s="65"/>
      <c r="N175" s="95"/>
      <c r="O175" s="19"/>
      <c r="P175" s="19"/>
      <c r="Q175" s="19"/>
      <c r="R175" s="19"/>
      <c r="S175" s="19"/>
      <c r="T175" s="19"/>
      <c r="U175" s="19"/>
      <c r="V175" s="19"/>
      <c r="W175" s="19"/>
      <c r="X175" s="96"/>
      <c r="AK175" s="16" t="s">
        <v>74</v>
      </c>
      <c r="AL175" s="16" t="s">
        <v>6</v>
      </c>
    </row>
    <row r="176" spans="2:56" s="16" customFormat="1" ht="15.75" customHeight="1" x14ac:dyDescent="0.25">
      <c r="B176" s="132"/>
      <c r="C176" s="133"/>
      <c r="D176" s="99" t="s">
        <v>75</v>
      </c>
      <c r="E176" s="133"/>
      <c r="F176" s="134" t="s">
        <v>200</v>
      </c>
      <c r="G176" s="133"/>
      <c r="H176" s="133"/>
      <c r="I176" s="133"/>
      <c r="J176" s="133"/>
      <c r="K176" s="133"/>
      <c r="L176" s="133"/>
      <c r="M176" s="135"/>
      <c r="N176" s="136"/>
      <c r="O176" s="133"/>
      <c r="P176" s="133"/>
      <c r="Q176" s="133"/>
      <c r="R176" s="133"/>
      <c r="S176" s="133"/>
      <c r="T176" s="133"/>
      <c r="U176" s="133"/>
      <c r="V176" s="133"/>
      <c r="W176" s="133"/>
      <c r="X176" s="137"/>
      <c r="AK176" s="138" t="s">
        <v>75</v>
      </c>
      <c r="AL176" s="138" t="s">
        <v>6</v>
      </c>
      <c r="AM176" s="138" t="s">
        <v>66</v>
      </c>
      <c r="AN176" s="138" t="s">
        <v>40</v>
      </c>
      <c r="AO176" s="138" t="s">
        <v>67</v>
      </c>
      <c r="AP176" s="138" t="s">
        <v>68</v>
      </c>
    </row>
    <row r="177" spans="2:56" s="16" customFormat="1" ht="15.75" customHeight="1" x14ac:dyDescent="0.25">
      <c r="B177" s="97"/>
      <c r="C177" s="98"/>
      <c r="D177" s="99" t="s">
        <v>75</v>
      </c>
      <c r="E177" s="98"/>
      <c r="F177" s="100" t="s">
        <v>195</v>
      </c>
      <c r="G177" s="98"/>
      <c r="H177" s="101">
        <v>25</v>
      </c>
      <c r="I177" s="98"/>
      <c r="J177" s="98"/>
      <c r="K177" s="98"/>
      <c r="L177" s="98"/>
      <c r="M177" s="102"/>
      <c r="N177" s="103"/>
      <c r="O177" s="98"/>
      <c r="P177" s="98"/>
      <c r="Q177" s="98"/>
      <c r="R177" s="98"/>
      <c r="S177" s="98"/>
      <c r="T177" s="98"/>
      <c r="U177" s="98"/>
      <c r="V177" s="98"/>
      <c r="W177" s="98"/>
      <c r="X177" s="104"/>
      <c r="AK177" s="105" t="s">
        <v>75</v>
      </c>
      <c r="AL177" s="105" t="s">
        <v>6</v>
      </c>
      <c r="AM177" s="105" t="s">
        <v>6</v>
      </c>
      <c r="AN177" s="105" t="s">
        <v>40</v>
      </c>
      <c r="AO177" s="105" t="s">
        <v>67</v>
      </c>
      <c r="AP177" s="105" t="s">
        <v>68</v>
      </c>
    </row>
    <row r="178" spans="2:56" s="16" customFormat="1" ht="15.75" customHeight="1" x14ac:dyDescent="0.25">
      <c r="B178" s="106"/>
      <c r="C178" s="107"/>
      <c r="D178" s="99" t="s">
        <v>75</v>
      </c>
      <c r="E178" s="107"/>
      <c r="F178" s="108" t="s">
        <v>76</v>
      </c>
      <c r="G178" s="107"/>
      <c r="H178" s="109">
        <v>25</v>
      </c>
      <c r="I178" s="107"/>
      <c r="J178" s="107"/>
      <c r="K178" s="107"/>
      <c r="L178" s="107"/>
      <c r="M178" s="110"/>
      <c r="N178" s="111"/>
      <c r="O178" s="107"/>
      <c r="P178" s="107"/>
      <c r="Q178" s="107"/>
      <c r="R178" s="107"/>
      <c r="S178" s="107"/>
      <c r="T178" s="107"/>
      <c r="U178" s="107"/>
      <c r="V178" s="107"/>
      <c r="W178" s="107"/>
      <c r="X178" s="112"/>
      <c r="AK178" s="113" t="s">
        <v>75</v>
      </c>
      <c r="AL178" s="113" t="s">
        <v>6</v>
      </c>
      <c r="AM178" s="113" t="s">
        <v>73</v>
      </c>
      <c r="AN178" s="113" t="s">
        <v>40</v>
      </c>
      <c r="AO178" s="113" t="s">
        <v>66</v>
      </c>
      <c r="AP178" s="113" t="s">
        <v>68</v>
      </c>
    </row>
    <row r="179" spans="2:56" s="16" customFormat="1" ht="15.75" customHeight="1" x14ac:dyDescent="0.25">
      <c r="B179" s="17"/>
      <c r="C179" s="121" t="s">
        <v>114</v>
      </c>
      <c r="D179" s="121" t="s">
        <v>70</v>
      </c>
      <c r="E179" s="122" t="s">
        <v>201</v>
      </c>
      <c r="F179" s="123" t="s">
        <v>202</v>
      </c>
      <c r="G179" s="124" t="s">
        <v>81</v>
      </c>
      <c r="H179" s="125">
        <v>553</v>
      </c>
      <c r="I179" s="126"/>
      <c r="J179" s="126"/>
      <c r="K179" s="126">
        <f>ROUND($P$179*$H$179,2)</f>
        <v>0</v>
      </c>
      <c r="L179" s="123" t="s">
        <v>72</v>
      </c>
      <c r="M179" s="65"/>
      <c r="N179" s="88"/>
      <c r="O179" s="89" t="s">
        <v>28</v>
      </c>
      <c r="P179" s="32">
        <f>$I$179+$J$179</f>
        <v>0</v>
      </c>
      <c r="Q179" s="32">
        <f>ROUND($I$179*$H$179,2)</f>
        <v>0</v>
      </c>
      <c r="R179" s="32">
        <f>ROUND($J$179*$H$179,2)</f>
        <v>0</v>
      </c>
      <c r="S179" s="19"/>
      <c r="T179" s="19"/>
      <c r="U179" s="90">
        <v>0</v>
      </c>
      <c r="V179" s="90">
        <f>$U$179*$H$179</f>
        <v>0</v>
      </c>
      <c r="W179" s="90">
        <v>0</v>
      </c>
      <c r="X179" s="91">
        <f>$W$179*$H$179</f>
        <v>0</v>
      </c>
      <c r="AI179" s="22" t="s">
        <v>73</v>
      </c>
      <c r="AK179" s="22" t="s">
        <v>70</v>
      </c>
      <c r="AL179" s="22" t="s">
        <v>6</v>
      </c>
      <c r="AP179" s="16" t="s">
        <v>68</v>
      </c>
      <c r="AV179" s="92">
        <f>IF($O$179="základní",$K$179,0)</f>
        <v>0</v>
      </c>
      <c r="AW179" s="92">
        <f>IF($O$179="snížená",$K$179,0)</f>
        <v>0</v>
      </c>
      <c r="AX179" s="92">
        <f>IF($O$179="zákl. přenesená",$K$179,0)</f>
        <v>0</v>
      </c>
      <c r="AY179" s="92">
        <f>IF($O$179="sníž. přenesená",$K$179,0)</f>
        <v>0</v>
      </c>
      <c r="AZ179" s="92">
        <f>IF($O$179="nulová",$K$179,0)</f>
        <v>0</v>
      </c>
      <c r="BA179" s="22" t="s">
        <v>66</v>
      </c>
      <c r="BB179" s="92">
        <f>ROUND($P$179*$H$179,2)</f>
        <v>0</v>
      </c>
      <c r="BC179" s="22" t="s">
        <v>73</v>
      </c>
      <c r="BD179" s="22" t="s">
        <v>203</v>
      </c>
    </row>
    <row r="180" spans="2:56" s="16" customFormat="1" ht="16.5" customHeight="1" x14ac:dyDescent="0.25">
      <c r="B180" s="17"/>
      <c r="C180" s="19"/>
      <c r="D180" s="93" t="s">
        <v>74</v>
      </c>
      <c r="E180" s="19"/>
      <c r="F180" s="94" t="s">
        <v>204</v>
      </c>
      <c r="G180" s="19"/>
      <c r="H180" s="19"/>
      <c r="I180" s="19"/>
      <c r="J180" s="19"/>
      <c r="K180" s="19"/>
      <c r="L180" s="19"/>
      <c r="M180" s="65"/>
      <c r="N180" s="95"/>
      <c r="O180" s="19"/>
      <c r="P180" s="19"/>
      <c r="Q180" s="19"/>
      <c r="R180" s="19"/>
      <c r="S180" s="19"/>
      <c r="T180" s="19"/>
      <c r="U180" s="19"/>
      <c r="V180" s="19"/>
      <c r="W180" s="19"/>
      <c r="X180" s="96"/>
      <c r="AK180" s="16" t="s">
        <v>74</v>
      </c>
      <c r="AL180" s="16" t="s">
        <v>6</v>
      </c>
    </row>
    <row r="181" spans="2:56" s="16" customFormat="1" ht="15.75" customHeight="1" x14ac:dyDescent="0.25">
      <c r="B181" s="132"/>
      <c r="C181" s="133"/>
      <c r="D181" s="99" t="s">
        <v>75</v>
      </c>
      <c r="E181" s="133"/>
      <c r="F181" s="134" t="s">
        <v>205</v>
      </c>
      <c r="G181" s="133"/>
      <c r="H181" s="133"/>
      <c r="I181" s="133"/>
      <c r="J181" s="133"/>
      <c r="K181" s="133"/>
      <c r="L181" s="133"/>
      <c r="M181" s="135"/>
      <c r="N181" s="136"/>
      <c r="O181" s="133"/>
      <c r="P181" s="133"/>
      <c r="Q181" s="133"/>
      <c r="R181" s="133"/>
      <c r="S181" s="133"/>
      <c r="T181" s="133"/>
      <c r="U181" s="133"/>
      <c r="V181" s="133"/>
      <c r="W181" s="133"/>
      <c r="X181" s="137"/>
      <c r="AK181" s="138" t="s">
        <v>75</v>
      </c>
      <c r="AL181" s="138" t="s">
        <v>6</v>
      </c>
      <c r="AM181" s="138" t="s">
        <v>66</v>
      </c>
      <c r="AN181" s="138" t="s">
        <v>40</v>
      </c>
      <c r="AO181" s="138" t="s">
        <v>67</v>
      </c>
      <c r="AP181" s="138" t="s">
        <v>68</v>
      </c>
    </row>
    <row r="182" spans="2:56" s="16" customFormat="1" ht="15.75" customHeight="1" x14ac:dyDescent="0.25">
      <c r="B182" s="97"/>
      <c r="C182" s="98"/>
      <c r="D182" s="99" t="s">
        <v>75</v>
      </c>
      <c r="E182" s="98"/>
      <c r="F182" s="100" t="s">
        <v>206</v>
      </c>
      <c r="G182" s="98"/>
      <c r="H182" s="101">
        <v>553</v>
      </c>
      <c r="I182" s="98"/>
      <c r="J182" s="98"/>
      <c r="K182" s="98"/>
      <c r="L182" s="98"/>
      <c r="M182" s="102"/>
      <c r="N182" s="103"/>
      <c r="O182" s="98"/>
      <c r="P182" s="98"/>
      <c r="Q182" s="98"/>
      <c r="R182" s="98"/>
      <c r="S182" s="98"/>
      <c r="T182" s="98"/>
      <c r="U182" s="98"/>
      <c r="V182" s="98"/>
      <c r="W182" s="98"/>
      <c r="X182" s="104"/>
      <c r="AK182" s="105" t="s">
        <v>75</v>
      </c>
      <c r="AL182" s="105" t="s">
        <v>6</v>
      </c>
      <c r="AM182" s="105" t="s">
        <v>6</v>
      </c>
      <c r="AN182" s="105" t="s">
        <v>40</v>
      </c>
      <c r="AO182" s="105" t="s">
        <v>67</v>
      </c>
      <c r="AP182" s="105" t="s">
        <v>68</v>
      </c>
    </row>
    <row r="183" spans="2:56" s="16" customFormat="1" ht="15.75" customHeight="1" x14ac:dyDescent="0.25">
      <c r="B183" s="106"/>
      <c r="C183" s="107"/>
      <c r="D183" s="99" t="s">
        <v>75</v>
      </c>
      <c r="E183" s="107"/>
      <c r="F183" s="108" t="s">
        <v>76</v>
      </c>
      <c r="G183" s="107"/>
      <c r="H183" s="109">
        <v>553</v>
      </c>
      <c r="I183" s="107"/>
      <c r="J183" s="107"/>
      <c r="K183" s="107"/>
      <c r="L183" s="107"/>
      <c r="M183" s="110"/>
      <c r="N183" s="111"/>
      <c r="O183" s="107"/>
      <c r="P183" s="107"/>
      <c r="Q183" s="107"/>
      <c r="R183" s="107"/>
      <c r="S183" s="107"/>
      <c r="T183" s="107"/>
      <c r="U183" s="107"/>
      <c r="V183" s="107"/>
      <c r="W183" s="107"/>
      <c r="X183" s="112"/>
      <c r="AK183" s="113" t="s">
        <v>75</v>
      </c>
      <c r="AL183" s="113" t="s">
        <v>6</v>
      </c>
      <c r="AM183" s="113" t="s">
        <v>73</v>
      </c>
      <c r="AN183" s="113" t="s">
        <v>40</v>
      </c>
      <c r="AO183" s="113" t="s">
        <v>66</v>
      </c>
      <c r="AP183" s="113" t="s">
        <v>68</v>
      </c>
    </row>
    <row r="184" spans="2:56" s="16" customFormat="1" ht="15.75" customHeight="1" x14ac:dyDescent="0.25">
      <c r="B184" s="17"/>
      <c r="C184" s="121" t="s">
        <v>116</v>
      </c>
      <c r="D184" s="121" t="s">
        <v>70</v>
      </c>
      <c r="E184" s="122" t="s">
        <v>207</v>
      </c>
      <c r="F184" s="123" t="s">
        <v>208</v>
      </c>
      <c r="G184" s="124" t="s">
        <v>78</v>
      </c>
      <c r="H184" s="125">
        <v>21.6</v>
      </c>
      <c r="I184" s="126"/>
      <c r="J184" s="126"/>
      <c r="K184" s="126">
        <f>ROUND($P$184*$H$184,2)</f>
        <v>0</v>
      </c>
      <c r="L184" s="123"/>
      <c r="M184" s="65"/>
      <c r="N184" s="88"/>
      <c r="O184" s="89" t="s">
        <v>28</v>
      </c>
      <c r="P184" s="32">
        <f>$I$184+$J$184</f>
        <v>0</v>
      </c>
      <c r="Q184" s="32">
        <f>ROUND($I$184*$H$184,2)</f>
        <v>0</v>
      </c>
      <c r="R184" s="32">
        <f>ROUND($J$184*$H$184,2)</f>
        <v>0</v>
      </c>
      <c r="S184" s="19"/>
      <c r="T184" s="19"/>
      <c r="U184" s="90">
        <v>0</v>
      </c>
      <c r="V184" s="90">
        <f>$U$184*$H$184</f>
        <v>0</v>
      </c>
      <c r="W184" s="90">
        <v>0</v>
      </c>
      <c r="X184" s="91">
        <f>$W$184*$H$184</f>
        <v>0</v>
      </c>
      <c r="AI184" s="22" t="s">
        <v>73</v>
      </c>
      <c r="AK184" s="22" t="s">
        <v>70</v>
      </c>
      <c r="AL184" s="22" t="s">
        <v>6</v>
      </c>
      <c r="AP184" s="16" t="s">
        <v>68</v>
      </c>
      <c r="AV184" s="92">
        <f>IF($O$184="základní",$K$184,0)</f>
        <v>0</v>
      </c>
      <c r="AW184" s="92">
        <f>IF($O$184="snížená",$K$184,0)</f>
        <v>0</v>
      </c>
      <c r="AX184" s="92">
        <f>IF($O$184="zákl. přenesená",$K$184,0)</f>
        <v>0</v>
      </c>
      <c r="AY184" s="92">
        <f>IF($O$184="sníž. přenesená",$K$184,0)</f>
        <v>0</v>
      </c>
      <c r="AZ184" s="92">
        <f>IF($O$184="nulová",$K$184,0)</f>
        <v>0</v>
      </c>
      <c r="BA184" s="22" t="s">
        <v>66</v>
      </c>
      <c r="BB184" s="92">
        <f>ROUND($P$184*$H$184,2)</f>
        <v>0</v>
      </c>
      <c r="BC184" s="22" t="s">
        <v>73</v>
      </c>
      <c r="BD184" s="22" t="s">
        <v>209</v>
      </c>
    </row>
    <row r="185" spans="2:56" s="16" customFormat="1" ht="15.75" customHeight="1" x14ac:dyDescent="0.25">
      <c r="B185" s="132"/>
      <c r="C185" s="133"/>
      <c r="D185" s="93" t="s">
        <v>75</v>
      </c>
      <c r="E185" s="134"/>
      <c r="F185" s="134" t="s">
        <v>210</v>
      </c>
      <c r="G185" s="133"/>
      <c r="H185" s="133"/>
      <c r="I185" s="133"/>
      <c r="J185" s="133"/>
      <c r="K185" s="133"/>
      <c r="L185" s="133"/>
      <c r="M185" s="135"/>
      <c r="N185" s="136"/>
      <c r="O185" s="133"/>
      <c r="P185" s="133"/>
      <c r="Q185" s="133"/>
      <c r="R185" s="133"/>
      <c r="S185" s="133"/>
      <c r="T185" s="133"/>
      <c r="U185" s="133"/>
      <c r="V185" s="133"/>
      <c r="W185" s="133"/>
      <c r="X185" s="137"/>
      <c r="AK185" s="138" t="s">
        <v>75</v>
      </c>
      <c r="AL185" s="138" t="s">
        <v>6</v>
      </c>
      <c r="AM185" s="138" t="s">
        <v>66</v>
      </c>
      <c r="AN185" s="138" t="s">
        <v>40</v>
      </c>
      <c r="AO185" s="138" t="s">
        <v>67</v>
      </c>
      <c r="AP185" s="138" t="s">
        <v>68</v>
      </c>
    </row>
    <row r="186" spans="2:56" s="16" customFormat="1" ht="15.75" customHeight="1" x14ac:dyDescent="0.25">
      <c r="B186" s="97"/>
      <c r="C186" s="98"/>
      <c r="D186" s="99" t="s">
        <v>75</v>
      </c>
      <c r="E186" s="98"/>
      <c r="F186" s="100" t="s">
        <v>211</v>
      </c>
      <c r="G186" s="98"/>
      <c r="H186" s="101">
        <v>21.6</v>
      </c>
      <c r="I186" s="98"/>
      <c r="J186" s="98"/>
      <c r="K186" s="98"/>
      <c r="L186" s="98"/>
      <c r="M186" s="102"/>
      <c r="N186" s="103"/>
      <c r="O186" s="98"/>
      <c r="P186" s="98"/>
      <c r="Q186" s="98"/>
      <c r="R186" s="98"/>
      <c r="S186" s="98"/>
      <c r="T186" s="98"/>
      <c r="U186" s="98"/>
      <c r="V186" s="98"/>
      <c r="W186" s="98"/>
      <c r="X186" s="104"/>
      <c r="AK186" s="105" t="s">
        <v>75</v>
      </c>
      <c r="AL186" s="105" t="s">
        <v>6</v>
      </c>
      <c r="AM186" s="105" t="s">
        <v>6</v>
      </c>
      <c r="AN186" s="105" t="s">
        <v>40</v>
      </c>
      <c r="AO186" s="105" t="s">
        <v>67</v>
      </c>
      <c r="AP186" s="105" t="s">
        <v>68</v>
      </c>
    </row>
    <row r="187" spans="2:56" s="16" customFormat="1" ht="15.75" customHeight="1" x14ac:dyDescent="0.25">
      <c r="B187" s="106"/>
      <c r="C187" s="107"/>
      <c r="D187" s="99" t="s">
        <v>75</v>
      </c>
      <c r="E187" s="107"/>
      <c r="F187" s="108" t="s">
        <v>76</v>
      </c>
      <c r="G187" s="107"/>
      <c r="H187" s="109">
        <v>21.6</v>
      </c>
      <c r="I187" s="107"/>
      <c r="J187" s="107"/>
      <c r="K187" s="107"/>
      <c r="L187" s="107"/>
      <c r="M187" s="110"/>
      <c r="N187" s="111"/>
      <c r="O187" s="107"/>
      <c r="P187" s="107"/>
      <c r="Q187" s="107"/>
      <c r="R187" s="107"/>
      <c r="S187" s="107"/>
      <c r="T187" s="107"/>
      <c r="U187" s="107"/>
      <c r="V187" s="107"/>
      <c r="W187" s="107"/>
      <c r="X187" s="112"/>
      <c r="AK187" s="113" t="s">
        <v>75</v>
      </c>
      <c r="AL187" s="113" t="s">
        <v>6</v>
      </c>
      <c r="AM187" s="113" t="s">
        <v>73</v>
      </c>
      <c r="AN187" s="113" t="s">
        <v>40</v>
      </c>
      <c r="AO187" s="113" t="s">
        <v>66</v>
      </c>
      <c r="AP187" s="113" t="s">
        <v>68</v>
      </c>
    </row>
    <row r="188" spans="2:56" s="16" customFormat="1" ht="15.75" customHeight="1" x14ac:dyDescent="0.25">
      <c r="B188" s="17"/>
      <c r="C188" s="114" t="s">
        <v>117</v>
      </c>
      <c r="D188" s="114" t="s">
        <v>110</v>
      </c>
      <c r="E188" s="115" t="s">
        <v>212</v>
      </c>
      <c r="F188" s="116" t="s">
        <v>213</v>
      </c>
      <c r="G188" s="117" t="s">
        <v>81</v>
      </c>
      <c r="H188" s="118">
        <v>72</v>
      </c>
      <c r="I188" s="119"/>
      <c r="J188" s="139"/>
      <c r="K188" s="119">
        <f>ROUND($P$188*$H$188,2)</f>
        <v>0</v>
      </c>
      <c r="L188" s="116"/>
      <c r="M188" s="120"/>
      <c r="N188" s="116"/>
      <c r="O188" s="89" t="s">
        <v>28</v>
      </c>
      <c r="P188" s="32">
        <f>$I$188+$J$188</f>
        <v>0</v>
      </c>
      <c r="Q188" s="32">
        <f>ROUND($I$188*$H$188,2)</f>
        <v>0</v>
      </c>
      <c r="R188" s="32">
        <f>ROUND($J$188*$H$188,2)</f>
        <v>0</v>
      </c>
      <c r="S188" s="19"/>
      <c r="T188" s="19"/>
      <c r="U188" s="90">
        <v>0</v>
      </c>
      <c r="V188" s="90">
        <f>$U$188*$H$188</f>
        <v>0</v>
      </c>
      <c r="W188" s="90">
        <v>0</v>
      </c>
      <c r="X188" s="91">
        <f>$W$188*$H$188</f>
        <v>0</v>
      </c>
      <c r="AI188" s="22" t="s">
        <v>83</v>
      </c>
      <c r="AK188" s="22" t="s">
        <v>110</v>
      </c>
      <c r="AL188" s="22" t="s">
        <v>6</v>
      </c>
      <c r="AP188" s="16" t="s">
        <v>68</v>
      </c>
      <c r="AV188" s="92">
        <f>IF($O$188="základní",$K$188,0)</f>
        <v>0</v>
      </c>
      <c r="AW188" s="92">
        <f>IF($O$188="snížená",$K$188,0)</f>
        <v>0</v>
      </c>
      <c r="AX188" s="92">
        <f>IF($O$188="zákl. přenesená",$K$188,0)</f>
        <v>0</v>
      </c>
      <c r="AY188" s="92">
        <f>IF($O$188="sníž. přenesená",$K$188,0)</f>
        <v>0</v>
      </c>
      <c r="AZ188" s="92">
        <f>IF($O$188="nulová",$K$188,0)</f>
        <v>0</v>
      </c>
      <c r="BA188" s="22" t="s">
        <v>66</v>
      </c>
      <c r="BB188" s="92">
        <f>ROUND($P$188*$H$188,2)</f>
        <v>0</v>
      </c>
      <c r="BC188" s="22" t="s">
        <v>73</v>
      </c>
      <c r="BD188" s="22" t="s">
        <v>214</v>
      </c>
    </row>
    <row r="189" spans="2:56" s="16" customFormat="1" ht="15.75" customHeight="1" x14ac:dyDescent="0.25">
      <c r="B189" s="132"/>
      <c r="C189" s="133"/>
      <c r="D189" s="93" t="s">
        <v>75</v>
      </c>
      <c r="E189" s="134"/>
      <c r="F189" s="134" t="s">
        <v>215</v>
      </c>
      <c r="G189" s="133"/>
      <c r="H189" s="133"/>
      <c r="I189" s="133"/>
      <c r="J189" s="133"/>
      <c r="K189" s="133"/>
      <c r="L189" s="133"/>
      <c r="M189" s="135"/>
      <c r="N189" s="136"/>
      <c r="O189" s="133"/>
      <c r="P189" s="133"/>
      <c r="Q189" s="133"/>
      <c r="R189" s="133"/>
      <c r="S189" s="133"/>
      <c r="T189" s="133"/>
      <c r="U189" s="133"/>
      <c r="V189" s="133"/>
      <c r="W189" s="133"/>
      <c r="X189" s="137"/>
      <c r="AK189" s="138" t="s">
        <v>75</v>
      </c>
      <c r="AL189" s="138" t="s">
        <v>6</v>
      </c>
      <c r="AM189" s="138" t="s">
        <v>66</v>
      </c>
      <c r="AN189" s="138" t="s">
        <v>40</v>
      </c>
      <c r="AO189" s="138" t="s">
        <v>67</v>
      </c>
      <c r="AP189" s="138" t="s">
        <v>68</v>
      </c>
    </row>
    <row r="190" spans="2:56" s="16" customFormat="1" ht="15.75" customHeight="1" x14ac:dyDescent="0.25">
      <c r="B190" s="97"/>
      <c r="C190" s="98"/>
      <c r="D190" s="99" t="s">
        <v>75</v>
      </c>
      <c r="E190" s="98"/>
      <c r="F190" s="100" t="s">
        <v>216</v>
      </c>
      <c r="G190" s="98"/>
      <c r="H190" s="101">
        <v>72</v>
      </c>
      <c r="I190" s="98"/>
      <c r="J190" s="98"/>
      <c r="K190" s="98"/>
      <c r="L190" s="98"/>
      <c r="M190" s="102"/>
      <c r="N190" s="103"/>
      <c r="O190" s="98"/>
      <c r="P190" s="98"/>
      <c r="Q190" s="98"/>
      <c r="R190" s="98"/>
      <c r="S190" s="98"/>
      <c r="T190" s="98"/>
      <c r="U190" s="98"/>
      <c r="V190" s="98"/>
      <c r="W190" s="98"/>
      <c r="X190" s="104"/>
      <c r="AK190" s="105" t="s">
        <v>75</v>
      </c>
      <c r="AL190" s="105" t="s">
        <v>6</v>
      </c>
      <c r="AM190" s="105" t="s">
        <v>6</v>
      </c>
      <c r="AN190" s="105" t="s">
        <v>40</v>
      </c>
      <c r="AO190" s="105" t="s">
        <v>67</v>
      </c>
      <c r="AP190" s="105" t="s">
        <v>68</v>
      </c>
    </row>
    <row r="191" spans="2:56" s="16" customFormat="1" ht="15.75" customHeight="1" x14ac:dyDescent="0.25">
      <c r="B191" s="106"/>
      <c r="C191" s="107"/>
      <c r="D191" s="99" t="s">
        <v>75</v>
      </c>
      <c r="E191" s="107"/>
      <c r="F191" s="108" t="s">
        <v>76</v>
      </c>
      <c r="G191" s="107"/>
      <c r="H191" s="109">
        <v>72</v>
      </c>
      <c r="I191" s="107"/>
      <c r="J191" s="107"/>
      <c r="K191" s="107"/>
      <c r="L191" s="107"/>
      <c r="M191" s="110"/>
      <c r="N191" s="111"/>
      <c r="O191" s="107"/>
      <c r="P191" s="107"/>
      <c r="Q191" s="107"/>
      <c r="R191" s="107"/>
      <c r="S191" s="107"/>
      <c r="T191" s="107"/>
      <c r="U191" s="107"/>
      <c r="V191" s="107"/>
      <c r="W191" s="107"/>
      <c r="X191" s="112"/>
      <c r="AK191" s="113" t="s">
        <v>75</v>
      </c>
      <c r="AL191" s="113" t="s">
        <v>6</v>
      </c>
      <c r="AM191" s="113" t="s">
        <v>73</v>
      </c>
      <c r="AN191" s="113" t="s">
        <v>40</v>
      </c>
      <c r="AO191" s="113" t="s">
        <v>66</v>
      </c>
      <c r="AP191" s="113" t="s">
        <v>68</v>
      </c>
    </row>
    <row r="192" spans="2:56" s="16" customFormat="1" ht="15.75" customHeight="1" x14ac:dyDescent="0.25">
      <c r="B192" s="17"/>
      <c r="C192" s="121" t="s">
        <v>118</v>
      </c>
      <c r="D192" s="121" t="s">
        <v>70</v>
      </c>
      <c r="E192" s="122" t="s">
        <v>217</v>
      </c>
      <c r="F192" s="123" t="s">
        <v>218</v>
      </c>
      <c r="G192" s="124" t="s">
        <v>81</v>
      </c>
      <c r="H192" s="125">
        <v>72</v>
      </c>
      <c r="I192" s="126"/>
      <c r="J192" s="126"/>
      <c r="K192" s="126">
        <f>ROUND($P$192*$H$192,2)</f>
        <v>0</v>
      </c>
      <c r="L192" s="123"/>
      <c r="M192" s="65"/>
      <c r="N192" s="88"/>
      <c r="O192" s="89" t="s">
        <v>28</v>
      </c>
      <c r="P192" s="32">
        <f>$I$192+$J$192</f>
        <v>0</v>
      </c>
      <c r="Q192" s="32">
        <f>ROUND($I$192*$H$192,2)</f>
        <v>0</v>
      </c>
      <c r="R192" s="32">
        <f>ROUND($J$192*$H$192,2)</f>
        <v>0</v>
      </c>
      <c r="S192" s="19"/>
      <c r="T192" s="19"/>
      <c r="U192" s="90">
        <v>0</v>
      </c>
      <c r="V192" s="90">
        <f>$U$192*$H$192</f>
        <v>0</v>
      </c>
      <c r="W192" s="90">
        <v>0</v>
      </c>
      <c r="X192" s="91">
        <f>$W$192*$H$192</f>
        <v>0</v>
      </c>
      <c r="AI192" s="22" t="s">
        <v>73</v>
      </c>
      <c r="AK192" s="22" t="s">
        <v>70</v>
      </c>
      <c r="AL192" s="22" t="s">
        <v>6</v>
      </c>
      <c r="AP192" s="16" t="s">
        <v>68</v>
      </c>
      <c r="AV192" s="92">
        <f>IF($O$192="základní",$K$192,0)</f>
        <v>0</v>
      </c>
      <c r="AW192" s="92">
        <f>IF($O$192="snížená",$K$192,0)</f>
        <v>0</v>
      </c>
      <c r="AX192" s="92">
        <f>IF($O$192="zákl. přenesená",$K$192,0)</f>
        <v>0</v>
      </c>
      <c r="AY192" s="92">
        <f>IF($O$192="sníž. přenesená",$K$192,0)</f>
        <v>0</v>
      </c>
      <c r="AZ192" s="92">
        <f>IF($O$192="nulová",$K$192,0)</f>
        <v>0</v>
      </c>
      <c r="BA192" s="22" t="s">
        <v>66</v>
      </c>
      <c r="BB192" s="92">
        <f>ROUND($P$192*$H$192,2)</f>
        <v>0</v>
      </c>
      <c r="BC192" s="22" t="s">
        <v>73</v>
      </c>
      <c r="BD192" s="22" t="s">
        <v>219</v>
      </c>
    </row>
    <row r="193" spans="2:56" s="16" customFormat="1" ht="15.75" customHeight="1" x14ac:dyDescent="0.25">
      <c r="B193" s="132"/>
      <c r="C193" s="133"/>
      <c r="D193" s="93" t="s">
        <v>75</v>
      </c>
      <c r="E193" s="134"/>
      <c r="F193" s="134" t="s">
        <v>220</v>
      </c>
      <c r="G193" s="133"/>
      <c r="H193" s="133"/>
      <c r="I193" s="133"/>
      <c r="J193" s="133"/>
      <c r="K193" s="133"/>
      <c r="L193" s="133"/>
      <c r="M193" s="135"/>
      <c r="N193" s="136"/>
      <c r="O193" s="133"/>
      <c r="P193" s="133"/>
      <c r="Q193" s="133"/>
      <c r="R193" s="133"/>
      <c r="S193" s="133"/>
      <c r="T193" s="133"/>
      <c r="U193" s="133"/>
      <c r="V193" s="133"/>
      <c r="W193" s="133"/>
      <c r="X193" s="137"/>
      <c r="AK193" s="138" t="s">
        <v>75</v>
      </c>
      <c r="AL193" s="138" t="s">
        <v>6</v>
      </c>
      <c r="AM193" s="138" t="s">
        <v>66</v>
      </c>
      <c r="AN193" s="138" t="s">
        <v>40</v>
      </c>
      <c r="AO193" s="138" t="s">
        <v>67</v>
      </c>
      <c r="AP193" s="138" t="s">
        <v>68</v>
      </c>
    </row>
    <row r="194" spans="2:56" s="16" customFormat="1" ht="15.75" customHeight="1" x14ac:dyDescent="0.25">
      <c r="B194" s="97"/>
      <c r="C194" s="98"/>
      <c r="D194" s="99" t="s">
        <v>75</v>
      </c>
      <c r="E194" s="98"/>
      <c r="F194" s="100" t="s">
        <v>216</v>
      </c>
      <c r="G194" s="98"/>
      <c r="H194" s="101">
        <v>72</v>
      </c>
      <c r="I194" s="98"/>
      <c r="J194" s="98"/>
      <c r="K194" s="98"/>
      <c r="L194" s="98"/>
      <c r="M194" s="102"/>
      <c r="N194" s="103"/>
      <c r="O194" s="98"/>
      <c r="P194" s="98"/>
      <c r="Q194" s="98"/>
      <c r="R194" s="98"/>
      <c r="S194" s="98"/>
      <c r="T194" s="98"/>
      <c r="U194" s="98"/>
      <c r="V194" s="98"/>
      <c r="W194" s="98"/>
      <c r="X194" s="104"/>
      <c r="AK194" s="105" t="s">
        <v>75</v>
      </c>
      <c r="AL194" s="105" t="s">
        <v>6</v>
      </c>
      <c r="AM194" s="105" t="s">
        <v>6</v>
      </c>
      <c r="AN194" s="105" t="s">
        <v>40</v>
      </c>
      <c r="AO194" s="105" t="s">
        <v>67</v>
      </c>
      <c r="AP194" s="105" t="s">
        <v>68</v>
      </c>
    </row>
    <row r="195" spans="2:56" s="16" customFormat="1" ht="15.75" customHeight="1" x14ac:dyDescent="0.25">
      <c r="B195" s="106"/>
      <c r="C195" s="107"/>
      <c r="D195" s="99" t="s">
        <v>75</v>
      </c>
      <c r="E195" s="107"/>
      <c r="F195" s="108" t="s">
        <v>76</v>
      </c>
      <c r="G195" s="107"/>
      <c r="H195" s="109">
        <v>72</v>
      </c>
      <c r="I195" s="107"/>
      <c r="J195" s="107"/>
      <c r="K195" s="107"/>
      <c r="L195" s="107"/>
      <c r="M195" s="110"/>
      <c r="N195" s="111"/>
      <c r="O195" s="107"/>
      <c r="P195" s="107"/>
      <c r="Q195" s="107"/>
      <c r="R195" s="107"/>
      <c r="S195" s="107"/>
      <c r="T195" s="107"/>
      <c r="U195" s="107"/>
      <c r="V195" s="107"/>
      <c r="W195" s="107"/>
      <c r="X195" s="112"/>
      <c r="AK195" s="113" t="s">
        <v>75</v>
      </c>
      <c r="AL195" s="113" t="s">
        <v>6</v>
      </c>
      <c r="AM195" s="113" t="s">
        <v>73</v>
      </c>
      <c r="AN195" s="113" t="s">
        <v>40</v>
      </c>
      <c r="AO195" s="113" t="s">
        <v>66</v>
      </c>
      <c r="AP195" s="113" t="s">
        <v>68</v>
      </c>
    </row>
    <row r="196" spans="2:56" s="16" customFormat="1" ht="15.75" customHeight="1" x14ac:dyDescent="0.25">
      <c r="B196" s="17"/>
      <c r="C196" s="121" t="s">
        <v>121</v>
      </c>
      <c r="D196" s="121" t="s">
        <v>70</v>
      </c>
      <c r="E196" s="122" t="s">
        <v>221</v>
      </c>
      <c r="F196" s="123" t="s">
        <v>222</v>
      </c>
      <c r="G196" s="124" t="s">
        <v>78</v>
      </c>
      <c r="H196" s="125">
        <v>52.05</v>
      </c>
      <c r="I196" s="126"/>
      <c r="J196" s="126"/>
      <c r="K196" s="126">
        <f>ROUND($P$196*$H$196,2)</f>
        <v>0</v>
      </c>
      <c r="L196" s="123"/>
      <c r="M196" s="65"/>
      <c r="N196" s="88"/>
      <c r="O196" s="89" t="s">
        <v>28</v>
      </c>
      <c r="P196" s="32">
        <f>$I$196+$J$196</f>
        <v>0</v>
      </c>
      <c r="Q196" s="32">
        <f>ROUND($I$196*$H$196,2)</f>
        <v>0</v>
      </c>
      <c r="R196" s="32">
        <f>ROUND($J$196*$H$196,2)</f>
        <v>0</v>
      </c>
      <c r="S196" s="19"/>
      <c r="T196" s="19"/>
      <c r="U196" s="90">
        <v>0</v>
      </c>
      <c r="V196" s="90">
        <f>$U$196*$H$196</f>
        <v>0</v>
      </c>
      <c r="W196" s="90">
        <v>0</v>
      </c>
      <c r="X196" s="91">
        <f>$W$196*$H$196</f>
        <v>0</v>
      </c>
      <c r="AI196" s="22" t="s">
        <v>73</v>
      </c>
      <c r="AK196" s="22" t="s">
        <v>70</v>
      </c>
      <c r="AL196" s="22" t="s">
        <v>6</v>
      </c>
      <c r="AP196" s="16" t="s">
        <v>68</v>
      </c>
      <c r="AV196" s="92">
        <f>IF($O$196="základní",$K$196,0)</f>
        <v>0</v>
      </c>
      <c r="AW196" s="92">
        <f>IF($O$196="snížená",$K$196,0)</f>
        <v>0</v>
      </c>
      <c r="AX196" s="92">
        <f>IF($O$196="zákl. přenesená",$K$196,0)</f>
        <v>0</v>
      </c>
      <c r="AY196" s="92">
        <f>IF($O$196="sníž. přenesená",$K$196,0)</f>
        <v>0</v>
      </c>
      <c r="AZ196" s="92">
        <f>IF($O$196="nulová",$K$196,0)</f>
        <v>0</v>
      </c>
      <c r="BA196" s="22" t="s">
        <v>66</v>
      </c>
      <c r="BB196" s="92">
        <f>ROUND($P$196*$H$196,2)</f>
        <v>0</v>
      </c>
      <c r="BC196" s="22" t="s">
        <v>73</v>
      </c>
      <c r="BD196" s="22" t="s">
        <v>223</v>
      </c>
    </row>
    <row r="197" spans="2:56" s="16" customFormat="1" ht="15.75" customHeight="1" x14ac:dyDescent="0.25">
      <c r="B197" s="132"/>
      <c r="C197" s="133"/>
      <c r="D197" s="93" t="s">
        <v>75</v>
      </c>
      <c r="E197" s="134"/>
      <c r="F197" s="134" t="s">
        <v>224</v>
      </c>
      <c r="G197" s="133"/>
      <c r="H197" s="133"/>
      <c r="I197" s="133"/>
      <c r="J197" s="133"/>
      <c r="K197" s="133"/>
      <c r="L197" s="133"/>
      <c r="M197" s="135"/>
      <c r="N197" s="136"/>
      <c r="O197" s="133"/>
      <c r="P197" s="133"/>
      <c r="Q197" s="133"/>
      <c r="R197" s="133"/>
      <c r="S197" s="133"/>
      <c r="T197" s="133"/>
      <c r="U197" s="133"/>
      <c r="V197" s="133"/>
      <c r="W197" s="133"/>
      <c r="X197" s="137"/>
      <c r="AK197" s="138" t="s">
        <v>75</v>
      </c>
      <c r="AL197" s="138" t="s">
        <v>6</v>
      </c>
      <c r="AM197" s="138" t="s">
        <v>66</v>
      </c>
      <c r="AN197" s="138" t="s">
        <v>40</v>
      </c>
      <c r="AO197" s="138" t="s">
        <v>67</v>
      </c>
      <c r="AP197" s="138" t="s">
        <v>68</v>
      </c>
    </row>
    <row r="198" spans="2:56" s="16" customFormat="1" ht="15.75" customHeight="1" x14ac:dyDescent="0.25">
      <c r="B198" s="97"/>
      <c r="C198" s="98"/>
      <c r="D198" s="99" t="s">
        <v>75</v>
      </c>
      <c r="E198" s="98"/>
      <c r="F198" s="100" t="s">
        <v>225</v>
      </c>
      <c r="G198" s="98"/>
      <c r="H198" s="101">
        <v>52.05</v>
      </c>
      <c r="I198" s="98"/>
      <c r="J198" s="98"/>
      <c r="K198" s="98"/>
      <c r="L198" s="98"/>
      <c r="M198" s="102"/>
      <c r="N198" s="103"/>
      <c r="O198" s="98"/>
      <c r="P198" s="98"/>
      <c r="Q198" s="98"/>
      <c r="R198" s="98"/>
      <c r="S198" s="98"/>
      <c r="T198" s="98"/>
      <c r="U198" s="98"/>
      <c r="V198" s="98"/>
      <c r="W198" s="98"/>
      <c r="X198" s="104"/>
      <c r="AK198" s="105" t="s">
        <v>75</v>
      </c>
      <c r="AL198" s="105" t="s">
        <v>6</v>
      </c>
      <c r="AM198" s="105" t="s">
        <v>6</v>
      </c>
      <c r="AN198" s="105" t="s">
        <v>40</v>
      </c>
      <c r="AO198" s="105" t="s">
        <v>67</v>
      </c>
      <c r="AP198" s="105" t="s">
        <v>68</v>
      </c>
    </row>
    <row r="199" spans="2:56" s="16" customFormat="1" ht="15.75" customHeight="1" x14ac:dyDescent="0.25">
      <c r="B199" s="106"/>
      <c r="C199" s="107"/>
      <c r="D199" s="99" t="s">
        <v>75</v>
      </c>
      <c r="E199" s="107"/>
      <c r="F199" s="108" t="s">
        <v>76</v>
      </c>
      <c r="G199" s="107"/>
      <c r="H199" s="109">
        <v>52.05</v>
      </c>
      <c r="I199" s="107"/>
      <c r="J199" s="107"/>
      <c r="K199" s="107"/>
      <c r="L199" s="107"/>
      <c r="M199" s="110"/>
      <c r="N199" s="111"/>
      <c r="O199" s="107"/>
      <c r="P199" s="107"/>
      <c r="Q199" s="107"/>
      <c r="R199" s="107"/>
      <c r="S199" s="107"/>
      <c r="T199" s="107"/>
      <c r="U199" s="107"/>
      <c r="V199" s="107"/>
      <c r="W199" s="107"/>
      <c r="X199" s="112"/>
      <c r="AK199" s="113" t="s">
        <v>75</v>
      </c>
      <c r="AL199" s="113" t="s">
        <v>6</v>
      </c>
      <c r="AM199" s="113" t="s">
        <v>73</v>
      </c>
      <c r="AN199" s="113" t="s">
        <v>40</v>
      </c>
      <c r="AO199" s="113" t="s">
        <v>66</v>
      </c>
      <c r="AP199" s="113" t="s">
        <v>68</v>
      </c>
    </row>
    <row r="200" spans="2:56" s="80" customFormat="1" ht="23.25" customHeight="1" x14ac:dyDescent="0.3">
      <c r="B200" s="81"/>
      <c r="C200" s="82"/>
      <c r="D200" s="147" t="s">
        <v>63</v>
      </c>
      <c r="E200" s="151" t="s">
        <v>102</v>
      </c>
      <c r="F200" s="151" t="s">
        <v>226</v>
      </c>
      <c r="G200" s="147"/>
      <c r="H200" s="147"/>
      <c r="I200" s="147"/>
      <c r="J200" s="147"/>
      <c r="K200" s="152">
        <f>$BB$200</f>
        <v>0</v>
      </c>
      <c r="L200" s="147"/>
      <c r="M200" s="150"/>
      <c r="N200" s="83"/>
      <c r="O200" s="82"/>
      <c r="P200" s="82"/>
      <c r="Q200" s="131">
        <f>SUM($Q$201:$Q$215)</f>
        <v>0</v>
      </c>
      <c r="R200" s="131">
        <f>SUM($R$201:$R$215)</f>
        <v>0</v>
      </c>
      <c r="S200" s="82"/>
      <c r="T200" s="84">
        <f>SUM($T$201:$T$215)</f>
        <v>0</v>
      </c>
      <c r="U200" s="82"/>
      <c r="V200" s="84">
        <f>SUM($V$201:$V$215)</f>
        <v>0</v>
      </c>
      <c r="W200" s="82"/>
      <c r="X200" s="85">
        <f>SUM($X$201:$X$215)</f>
        <v>0</v>
      </c>
      <c r="AI200" s="86" t="s">
        <v>66</v>
      </c>
      <c r="AK200" s="86" t="s">
        <v>63</v>
      </c>
      <c r="AL200" s="86" t="s">
        <v>6</v>
      </c>
      <c r="AP200" s="86" t="s">
        <v>68</v>
      </c>
      <c r="BB200" s="87">
        <f>SUM($BB$201:$BB$215)</f>
        <v>0</v>
      </c>
    </row>
    <row r="201" spans="2:56" s="16" customFormat="1" ht="15.75" customHeight="1" x14ac:dyDescent="0.25">
      <c r="B201" s="17"/>
      <c r="C201" s="121" t="s">
        <v>227</v>
      </c>
      <c r="D201" s="121" t="s">
        <v>70</v>
      </c>
      <c r="E201" s="122" t="s">
        <v>228</v>
      </c>
      <c r="F201" s="123" t="s">
        <v>112</v>
      </c>
      <c r="G201" s="124" t="s">
        <v>78</v>
      </c>
      <c r="H201" s="125">
        <v>35</v>
      </c>
      <c r="I201" s="126"/>
      <c r="J201" s="126"/>
      <c r="K201" s="126">
        <f>ROUND($P$201*$H$201,2)</f>
        <v>0</v>
      </c>
      <c r="L201" s="123" t="s">
        <v>72</v>
      </c>
      <c r="M201" s="65"/>
      <c r="N201" s="88"/>
      <c r="O201" s="89" t="s">
        <v>28</v>
      </c>
      <c r="P201" s="32">
        <f>$I$201+$J$201</f>
        <v>0</v>
      </c>
      <c r="Q201" s="32">
        <f>ROUND($I$201*$H$201,2)</f>
        <v>0</v>
      </c>
      <c r="R201" s="32">
        <f>ROUND($J$201*$H$201,2)</f>
        <v>0</v>
      </c>
      <c r="S201" s="19"/>
      <c r="T201" s="19"/>
      <c r="U201" s="90">
        <v>0</v>
      </c>
      <c r="V201" s="90">
        <f>$U$201*$H$201</f>
        <v>0</v>
      </c>
      <c r="W201" s="90">
        <v>0</v>
      </c>
      <c r="X201" s="91">
        <f>$W$201*$H$201</f>
        <v>0</v>
      </c>
      <c r="AI201" s="22" t="s">
        <v>73</v>
      </c>
      <c r="AK201" s="22" t="s">
        <v>70</v>
      </c>
      <c r="AL201" s="22" t="s">
        <v>77</v>
      </c>
      <c r="AP201" s="16" t="s">
        <v>68</v>
      </c>
      <c r="AV201" s="92">
        <f>IF($O$201="základní",$K$201,0)</f>
        <v>0</v>
      </c>
      <c r="AW201" s="92">
        <f>IF($O$201="snížená",$K$201,0)</f>
        <v>0</v>
      </c>
      <c r="AX201" s="92">
        <f>IF($O$201="zákl. přenesená",$K$201,0)</f>
        <v>0</v>
      </c>
      <c r="AY201" s="92">
        <f>IF($O$201="sníž. přenesená",$K$201,0)</f>
        <v>0</v>
      </c>
      <c r="AZ201" s="92">
        <f>IF($O$201="nulová",$K$201,0)</f>
        <v>0</v>
      </c>
      <c r="BA201" s="22" t="s">
        <v>66</v>
      </c>
      <c r="BB201" s="92">
        <f>ROUND($P$201*$H$201,2)</f>
        <v>0</v>
      </c>
      <c r="BC201" s="22" t="s">
        <v>73</v>
      </c>
      <c r="BD201" s="22" t="s">
        <v>229</v>
      </c>
    </row>
    <row r="202" spans="2:56" s="16" customFormat="1" ht="27" customHeight="1" x14ac:dyDescent="0.25">
      <c r="B202" s="17"/>
      <c r="C202" s="19"/>
      <c r="D202" s="93" t="s">
        <v>74</v>
      </c>
      <c r="E202" s="19"/>
      <c r="F202" s="94" t="s">
        <v>230</v>
      </c>
      <c r="G202" s="19"/>
      <c r="H202" s="19"/>
      <c r="I202" s="19"/>
      <c r="J202" s="19"/>
      <c r="K202" s="19"/>
      <c r="L202" s="19"/>
      <c r="M202" s="65"/>
      <c r="N202" s="95"/>
      <c r="O202" s="19"/>
      <c r="P202" s="19"/>
      <c r="Q202" s="19"/>
      <c r="R202" s="19"/>
      <c r="S202" s="19"/>
      <c r="T202" s="19"/>
      <c r="U202" s="19"/>
      <c r="V202" s="19"/>
      <c r="W202" s="19"/>
      <c r="X202" s="96"/>
      <c r="AK202" s="16" t="s">
        <v>74</v>
      </c>
      <c r="AL202" s="16" t="s">
        <v>77</v>
      </c>
    </row>
    <row r="203" spans="2:56" s="16" customFormat="1" ht="15.75" customHeight="1" x14ac:dyDescent="0.25">
      <c r="B203" s="132"/>
      <c r="C203" s="133"/>
      <c r="D203" s="99" t="s">
        <v>75</v>
      </c>
      <c r="E203" s="133"/>
      <c r="F203" s="134" t="s">
        <v>231</v>
      </c>
      <c r="G203" s="133"/>
      <c r="H203" s="133"/>
      <c r="I203" s="133"/>
      <c r="J203" s="133"/>
      <c r="K203" s="133"/>
      <c r="L203" s="133"/>
      <c r="M203" s="135"/>
      <c r="N203" s="136"/>
      <c r="O203" s="133"/>
      <c r="P203" s="133"/>
      <c r="Q203" s="133"/>
      <c r="R203" s="133"/>
      <c r="S203" s="133"/>
      <c r="T203" s="133"/>
      <c r="U203" s="133"/>
      <c r="V203" s="133"/>
      <c r="W203" s="133"/>
      <c r="X203" s="137"/>
      <c r="AK203" s="138" t="s">
        <v>75</v>
      </c>
      <c r="AL203" s="138" t="s">
        <v>77</v>
      </c>
      <c r="AM203" s="138" t="s">
        <v>66</v>
      </c>
      <c r="AN203" s="138" t="s">
        <v>40</v>
      </c>
      <c r="AO203" s="138" t="s">
        <v>67</v>
      </c>
      <c r="AP203" s="138" t="s">
        <v>68</v>
      </c>
    </row>
    <row r="204" spans="2:56" s="16" customFormat="1" ht="15.75" customHeight="1" x14ac:dyDescent="0.25">
      <c r="B204" s="97"/>
      <c r="C204" s="98"/>
      <c r="D204" s="99" t="s">
        <v>75</v>
      </c>
      <c r="E204" s="98"/>
      <c r="F204" s="100" t="s">
        <v>232</v>
      </c>
      <c r="G204" s="98"/>
      <c r="H204" s="101">
        <v>35</v>
      </c>
      <c r="I204" s="98"/>
      <c r="J204" s="98"/>
      <c r="K204" s="98"/>
      <c r="L204" s="98"/>
      <c r="M204" s="102"/>
      <c r="N204" s="103"/>
      <c r="O204" s="98"/>
      <c r="P204" s="98"/>
      <c r="Q204" s="98"/>
      <c r="R204" s="98"/>
      <c r="S204" s="98"/>
      <c r="T204" s="98"/>
      <c r="U204" s="98"/>
      <c r="V204" s="98"/>
      <c r="W204" s="98"/>
      <c r="X204" s="104"/>
      <c r="AK204" s="105" t="s">
        <v>75</v>
      </c>
      <c r="AL204" s="105" t="s">
        <v>77</v>
      </c>
      <c r="AM204" s="105" t="s">
        <v>6</v>
      </c>
      <c r="AN204" s="105" t="s">
        <v>40</v>
      </c>
      <c r="AO204" s="105" t="s">
        <v>67</v>
      </c>
      <c r="AP204" s="105" t="s">
        <v>68</v>
      </c>
    </row>
    <row r="205" spans="2:56" s="16" customFormat="1" ht="15.75" customHeight="1" x14ac:dyDescent="0.25">
      <c r="B205" s="106"/>
      <c r="C205" s="107"/>
      <c r="D205" s="99" t="s">
        <v>75</v>
      </c>
      <c r="E205" s="107"/>
      <c r="F205" s="108" t="s">
        <v>76</v>
      </c>
      <c r="G205" s="107"/>
      <c r="H205" s="109">
        <v>35</v>
      </c>
      <c r="I205" s="107"/>
      <c r="J205" s="107"/>
      <c r="K205" s="107"/>
      <c r="L205" s="107"/>
      <c r="M205" s="110"/>
      <c r="N205" s="111"/>
      <c r="O205" s="107"/>
      <c r="P205" s="107"/>
      <c r="Q205" s="107"/>
      <c r="R205" s="107"/>
      <c r="S205" s="107"/>
      <c r="T205" s="107"/>
      <c r="U205" s="107"/>
      <c r="V205" s="107"/>
      <c r="W205" s="107"/>
      <c r="X205" s="112"/>
      <c r="AK205" s="113" t="s">
        <v>75</v>
      </c>
      <c r="AL205" s="113" t="s">
        <v>77</v>
      </c>
      <c r="AM205" s="113" t="s">
        <v>73</v>
      </c>
      <c r="AN205" s="113" t="s">
        <v>40</v>
      </c>
      <c r="AO205" s="113" t="s">
        <v>66</v>
      </c>
      <c r="AP205" s="113" t="s">
        <v>68</v>
      </c>
    </row>
    <row r="206" spans="2:56" s="16" customFormat="1" ht="15.75" customHeight="1" x14ac:dyDescent="0.25">
      <c r="B206" s="17"/>
      <c r="C206" s="121" t="s">
        <v>233</v>
      </c>
      <c r="D206" s="121" t="s">
        <v>70</v>
      </c>
      <c r="E206" s="122" t="s">
        <v>228</v>
      </c>
      <c r="F206" s="123" t="s">
        <v>112</v>
      </c>
      <c r="G206" s="124" t="s">
        <v>78</v>
      </c>
      <c r="H206" s="125">
        <v>1</v>
      </c>
      <c r="I206" s="126"/>
      <c r="J206" s="126"/>
      <c r="K206" s="126">
        <f>ROUND($P$206*$H$206,2)</f>
        <v>0</v>
      </c>
      <c r="L206" s="123" t="s">
        <v>72</v>
      </c>
      <c r="M206" s="65"/>
      <c r="N206" s="88"/>
      <c r="O206" s="89" t="s">
        <v>28</v>
      </c>
      <c r="P206" s="32">
        <f>$I$206+$J$206</f>
        <v>0</v>
      </c>
      <c r="Q206" s="32">
        <f>ROUND($I$206*$H$206,2)</f>
        <v>0</v>
      </c>
      <c r="R206" s="32">
        <f>ROUND($J$206*$H$206,2)</f>
        <v>0</v>
      </c>
      <c r="S206" s="19"/>
      <c r="T206" s="19"/>
      <c r="U206" s="90">
        <v>0</v>
      </c>
      <c r="V206" s="90">
        <f>$U$206*$H$206</f>
        <v>0</v>
      </c>
      <c r="W206" s="90">
        <v>0</v>
      </c>
      <c r="X206" s="91">
        <f>$W$206*$H$206</f>
        <v>0</v>
      </c>
      <c r="AI206" s="22" t="s">
        <v>73</v>
      </c>
      <c r="AK206" s="22" t="s">
        <v>70</v>
      </c>
      <c r="AL206" s="22" t="s">
        <v>77</v>
      </c>
      <c r="AP206" s="16" t="s">
        <v>68</v>
      </c>
      <c r="AV206" s="92">
        <f>IF($O$206="základní",$K$206,0)</f>
        <v>0</v>
      </c>
      <c r="AW206" s="92">
        <f>IF($O$206="snížená",$K$206,0)</f>
        <v>0</v>
      </c>
      <c r="AX206" s="92">
        <f>IF($O$206="zákl. přenesená",$K$206,0)</f>
        <v>0</v>
      </c>
      <c r="AY206" s="92">
        <f>IF($O$206="sníž. přenesená",$K$206,0)</f>
        <v>0</v>
      </c>
      <c r="AZ206" s="92">
        <f>IF($O$206="nulová",$K$206,0)</f>
        <v>0</v>
      </c>
      <c r="BA206" s="22" t="s">
        <v>66</v>
      </c>
      <c r="BB206" s="92">
        <f>ROUND($P$206*$H$206,2)</f>
        <v>0</v>
      </c>
      <c r="BC206" s="22" t="s">
        <v>73</v>
      </c>
      <c r="BD206" s="22" t="s">
        <v>234</v>
      </c>
    </row>
    <row r="207" spans="2:56" s="16" customFormat="1" ht="27" customHeight="1" x14ac:dyDescent="0.25">
      <c r="B207" s="17"/>
      <c r="C207" s="19"/>
      <c r="D207" s="93" t="s">
        <v>74</v>
      </c>
      <c r="E207" s="19"/>
      <c r="F207" s="94" t="s">
        <v>230</v>
      </c>
      <c r="G207" s="19"/>
      <c r="H207" s="19"/>
      <c r="I207" s="19"/>
      <c r="J207" s="19"/>
      <c r="K207" s="19"/>
      <c r="L207" s="19"/>
      <c r="M207" s="65"/>
      <c r="N207" s="95"/>
      <c r="O207" s="19"/>
      <c r="P207" s="19"/>
      <c r="Q207" s="19"/>
      <c r="R207" s="19"/>
      <c r="S207" s="19"/>
      <c r="T207" s="19"/>
      <c r="U207" s="19"/>
      <c r="V207" s="19"/>
      <c r="W207" s="19"/>
      <c r="X207" s="96"/>
      <c r="AK207" s="16" t="s">
        <v>74</v>
      </c>
      <c r="AL207" s="16" t="s">
        <v>77</v>
      </c>
    </row>
    <row r="208" spans="2:56" s="16" customFormat="1" ht="15.75" customHeight="1" x14ac:dyDescent="0.25">
      <c r="B208" s="132"/>
      <c r="C208" s="133"/>
      <c r="D208" s="99" t="s">
        <v>75</v>
      </c>
      <c r="E208" s="133"/>
      <c r="F208" s="134" t="s">
        <v>150</v>
      </c>
      <c r="G208" s="133"/>
      <c r="H208" s="133"/>
      <c r="I208" s="133"/>
      <c r="J208" s="133"/>
      <c r="K208" s="133"/>
      <c r="L208" s="133"/>
      <c r="M208" s="135"/>
      <c r="N208" s="136"/>
      <c r="O208" s="133"/>
      <c r="P208" s="133"/>
      <c r="Q208" s="133"/>
      <c r="R208" s="133"/>
      <c r="S208" s="133"/>
      <c r="T208" s="133"/>
      <c r="U208" s="133"/>
      <c r="V208" s="133"/>
      <c r="W208" s="133"/>
      <c r="X208" s="137"/>
      <c r="AK208" s="138" t="s">
        <v>75</v>
      </c>
      <c r="AL208" s="138" t="s">
        <v>77</v>
      </c>
      <c r="AM208" s="138" t="s">
        <v>66</v>
      </c>
      <c r="AN208" s="138" t="s">
        <v>40</v>
      </c>
      <c r="AO208" s="138" t="s">
        <v>67</v>
      </c>
      <c r="AP208" s="138" t="s">
        <v>68</v>
      </c>
    </row>
    <row r="209" spans="2:56" s="16" customFormat="1" ht="15.75" customHeight="1" x14ac:dyDescent="0.25">
      <c r="B209" s="97"/>
      <c r="C209" s="98"/>
      <c r="D209" s="99" t="s">
        <v>75</v>
      </c>
      <c r="E209" s="98"/>
      <c r="F209" s="100" t="s">
        <v>66</v>
      </c>
      <c r="G209" s="98"/>
      <c r="H209" s="101">
        <v>1</v>
      </c>
      <c r="I209" s="98"/>
      <c r="J209" s="98"/>
      <c r="K209" s="98"/>
      <c r="L209" s="98"/>
      <c r="M209" s="102"/>
      <c r="N209" s="103"/>
      <c r="O209" s="98"/>
      <c r="P209" s="98"/>
      <c r="Q209" s="98"/>
      <c r="R209" s="98"/>
      <c r="S209" s="98"/>
      <c r="T209" s="98"/>
      <c r="U209" s="98"/>
      <c r="V209" s="98"/>
      <c r="W209" s="98"/>
      <c r="X209" s="104"/>
      <c r="AK209" s="105" t="s">
        <v>75</v>
      </c>
      <c r="AL209" s="105" t="s">
        <v>77</v>
      </c>
      <c r="AM209" s="105" t="s">
        <v>6</v>
      </c>
      <c r="AN209" s="105" t="s">
        <v>40</v>
      </c>
      <c r="AO209" s="105" t="s">
        <v>67</v>
      </c>
      <c r="AP209" s="105" t="s">
        <v>68</v>
      </c>
    </row>
    <row r="210" spans="2:56" s="16" customFormat="1" ht="15.75" customHeight="1" x14ac:dyDescent="0.25">
      <c r="B210" s="106"/>
      <c r="C210" s="107"/>
      <c r="D210" s="99" t="s">
        <v>75</v>
      </c>
      <c r="E210" s="107"/>
      <c r="F210" s="108" t="s">
        <v>76</v>
      </c>
      <c r="G210" s="107"/>
      <c r="H210" s="109">
        <v>1</v>
      </c>
      <c r="I210" s="107"/>
      <c r="J210" s="107"/>
      <c r="K210" s="107"/>
      <c r="L210" s="107"/>
      <c r="M210" s="110"/>
      <c r="N210" s="111"/>
      <c r="O210" s="107"/>
      <c r="P210" s="107"/>
      <c r="Q210" s="107"/>
      <c r="R210" s="107"/>
      <c r="S210" s="107"/>
      <c r="T210" s="107"/>
      <c r="U210" s="107"/>
      <c r="V210" s="107"/>
      <c r="W210" s="107"/>
      <c r="X210" s="112"/>
      <c r="AK210" s="113" t="s">
        <v>75</v>
      </c>
      <c r="AL210" s="113" t="s">
        <v>77</v>
      </c>
      <c r="AM210" s="113" t="s">
        <v>73</v>
      </c>
      <c r="AN210" s="113" t="s">
        <v>40</v>
      </c>
      <c r="AO210" s="113" t="s">
        <v>66</v>
      </c>
      <c r="AP210" s="113" t="s">
        <v>68</v>
      </c>
    </row>
    <row r="211" spans="2:56" s="16" customFormat="1" ht="15.75" customHeight="1" x14ac:dyDescent="0.25">
      <c r="B211" s="17"/>
      <c r="C211" s="121" t="s">
        <v>235</v>
      </c>
      <c r="D211" s="121" t="s">
        <v>70</v>
      </c>
      <c r="E211" s="122" t="s">
        <v>228</v>
      </c>
      <c r="F211" s="123" t="s">
        <v>112</v>
      </c>
      <c r="G211" s="124" t="s">
        <v>78</v>
      </c>
      <c r="H211" s="125">
        <v>13</v>
      </c>
      <c r="I211" s="126"/>
      <c r="J211" s="126"/>
      <c r="K211" s="126">
        <f>ROUND($P$211*$H$211,2)</f>
        <v>0</v>
      </c>
      <c r="L211" s="123" t="s">
        <v>72</v>
      </c>
      <c r="M211" s="65"/>
      <c r="N211" s="88"/>
      <c r="O211" s="89" t="s">
        <v>28</v>
      </c>
      <c r="P211" s="32">
        <f>$I$211+$J$211</f>
        <v>0</v>
      </c>
      <c r="Q211" s="32">
        <f>ROUND($I$211*$H$211,2)</f>
        <v>0</v>
      </c>
      <c r="R211" s="32">
        <f>ROUND($J$211*$H$211,2)</f>
        <v>0</v>
      </c>
      <c r="S211" s="19"/>
      <c r="T211" s="19"/>
      <c r="U211" s="90">
        <v>0</v>
      </c>
      <c r="V211" s="90">
        <f>$U$211*$H$211</f>
        <v>0</v>
      </c>
      <c r="W211" s="90">
        <v>0</v>
      </c>
      <c r="X211" s="91">
        <f>$W$211*$H$211</f>
        <v>0</v>
      </c>
      <c r="AI211" s="22" t="s">
        <v>73</v>
      </c>
      <c r="AK211" s="22" t="s">
        <v>70</v>
      </c>
      <c r="AL211" s="22" t="s">
        <v>77</v>
      </c>
      <c r="AP211" s="16" t="s">
        <v>68</v>
      </c>
      <c r="AV211" s="92">
        <f>IF($O$211="základní",$K$211,0)</f>
        <v>0</v>
      </c>
      <c r="AW211" s="92">
        <f>IF($O$211="snížená",$K$211,0)</f>
        <v>0</v>
      </c>
      <c r="AX211" s="92">
        <f>IF($O$211="zákl. přenesená",$K$211,0)</f>
        <v>0</v>
      </c>
      <c r="AY211" s="92">
        <f>IF($O$211="sníž. přenesená",$K$211,0)</f>
        <v>0</v>
      </c>
      <c r="AZ211" s="92">
        <f>IF($O$211="nulová",$K$211,0)</f>
        <v>0</v>
      </c>
      <c r="BA211" s="22" t="s">
        <v>66</v>
      </c>
      <c r="BB211" s="92">
        <f>ROUND($P$211*$H$211,2)</f>
        <v>0</v>
      </c>
      <c r="BC211" s="22" t="s">
        <v>73</v>
      </c>
      <c r="BD211" s="22" t="s">
        <v>236</v>
      </c>
    </row>
    <row r="212" spans="2:56" s="16" customFormat="1" ht="27" customHeight="1" x14ac:dyDescent="0.25">
      <c r="B212" s="17"/>
      <c r="C212" s="19"/>
      <c r="D212" s="93" t="s">
        <v>74</v>
      </c>
      <c r="E212" s="19"/>
      <c r="F212" s="94" t="s">
        <v>230</v>
      </c>
      <c r="G212" s="19"/>
      <c r="H212" s="19"/>
      <c r="I212" s="19"/>
      <c r="J212" s="19"/>
      <c r="K212" s="19"/>
      <c r="L212" s="19"/>
      <c r="M212" s="65"/>
      <c r="N212" s="95"/>
      <c r="O212" s="19"/>
      <c r="P212" s="19"/>
      <c r="Q212" s="19"/>
      <c r="R212" s="19"/>
      <c r="S212" s="19"/>
      <c r="T212" s="19"/>
      <c r="U212" s="19"/>
      <c r="V212" s="19"/>
      <c r="W212" s="19"/>
      <c r="X212" s="96"/>
      <c r="AK212" s="16" t="s">
        <v>74</v>
      </c>
      <c r="AL212" s="16" t="s">
        <v>77</v>
      </c>
    </row>
    <row r="213" spans="2:56" s="16" customFormat="1" ht="15.75" customHeight="1" x14ac:dyDescent="0.25">
      <c r="B213" s="132"/>
      <c r="C213" s="133"/>
      <c r="D213" s="99" t="s">
        <v>75</v>
      </c>
      <c r="E213" s="133"/>
      <c r="F213" s="134" t="s">
        <v>161</v>
      </c>
      <c r="G213" s="133"/>
      <c r="H213" s="133"/>
      <c r="I213" s="133"/>
      <c r="J213" s="133"/>
      <c r="K213" s="133"/>
      <c r="L213" s="133"/>
      <c r="M213" s="135"/>
      <c r="N213" s="136"/>
      <c r="O213" s="133"/>
      <c r="P213" s="133"/>
      <c r="Q213" s="133"/>
      <c r="R213" s="133"/>
      <c r="S213" s="133"/>
      <c r="T213" s="133"/>
      <c r="U213" s="133"/>
      <c r="V213" s="133"/>
      <c r="W213" s="133"/>
      <c r="X213" s="137"/>
      <c r="AK213" s="138" t="s">
        <v>75</v>
      </c>
      <c r="AL213" s="138" t="s">
        <v>77</v>
      </c>
      <c r="AM213" s="138" t="s">
        <v>66</v>
      </c>
      <c r="AN213" s="138" t="s">
        <v>40</v>
      </c>
      <c r="AO213" s="138" t="s">
        <v>67</v>
      </c>
      <c r="AP213" s="138" t="s">
        <v>68</v>
      </c>
    </row>
    <row r="214" spans="2:56" s="16" customFormat="1" ht="15.75" customHeight="1" x14ac:dyDescent="0.25">
      <c r="B214" s="97"/>
      <c r="C214" s="98"/>
      <c r="D214" s="99" t="s">
        <v>75</v>
      </c>
      <c r="E214" s="98"/>
      <c r="F214" s="100" t="s">
        <v>156</v>
      </c>
      <c r="G214" s="98"/>
      <c r="H214" s="101">
        <v>13</v>
      </c>
      <c r="I214" s="98"/>
      <c r="J214" s="98"/>
      <c r="K214" s="98"/>
      <c r="L214" s="98"/>
      <c r="M214" s="102"/>
      <c r="N214" s="103"/>
      <c r="O214" s="98"/>
      <c r="P214" s="98"/>
      <c r="Q214" s="98"/>
      <c r="R214" s="98"/>
      <c r="S214" s="98"/>
      <c r="T214" s="98"/>
      <c r="U214" s="98"/>
      <c r="V214" s="98"/>
      <c r="W214" s="98"/>
      <c r="X214" s="104"/>
      <c r="AK214" s="105" t="s">
        <v>75</v>
      </c>
      <c r="AL214" s="105" t="s">
        <v>77</v>
      </c>
      <c r="AM214" s="105" t="s">
        <v>6</v>
      </c>
      <c r="AN214" s="105" t="s">
        <v>40</v>
      </c>
      <c r="AO214" s="105" t="s">
        <v>67</v>
      </c>
      <c r="AP214" s="105" t="s">
        <v>68</v>
      </c>
    </row>
    <row r="215" spans="2:56" s="16" customFormat="1" ht="15.75" customHeight="1" x14ac:dyDescent="0.25">
      <c r="B215" s="106"/>
      <c r="C215" s="107"/>
      <c r="D215" s="99" t="s">
        <v>75</v>
      </c>
      <c r="E215" s="107"/>
      <c r="F215" s="108" t="s">
        <v>76</v>
      </c>
      <c r="G215" s="107"/>
      <c r="H215" s="109">
        <v>13</v>
      </c>
      <c r="I215" s="107"/>
      <c r="J215" s="107"/>
      <c r="K215" s="107"/>
      <c r="L215" s="107"/>
      <c r="M215" s="110"/>
      <c r="N215" s="111"/>
      <c r="O215" s="107"/>
      <c r="P215" s="107"/>
      <c r="Q215" s="107"/>
      <c r="R215" s="107"/>
      <c r="S215" s="107"/>
      <c r="T215" s="107"/>
      <c r="U215" s="107"/>
      <c r="V215" s="107"/>
      <c r="W215" s="107"/>
      <c r="X215" s="112"/>
      <c r="AK215" s="113" t="s">
        <v>75</v>
      </c>
      <c r="AL215" s="113" t="s">
        <v>77</v>
      </c>
      <c r="AM215" s="113" t="s">
        <v>73</v>
      </c>
      <c r="AN215" s="113" t="s">
        <v>40</v>
      </c>
      <c r="AO215" s="113" t="s">
        <v>66</v>
      </c>
      <c r="AP215" s="113" t="s">
        <v>68</v>
      </c>
    </row>
    <row r="216" spans="2:56" s="80" customFormat="1" ht="30.75" customHeight="1" x14ac:dyDescent="0.3">
      <c r="B216" s="81"/>
      <c r="C216" s="82"/>
      <c r="D216" s="147" t="s">
        <v>63</v>
      </c>
      <c r="E216" s="151" t="s">
        <v>77</v>
      </c>
      <c r="F216" s="151" t="s">
        <v>237</v>
      </c>
      <c r="G216" s="147"/>
      <c r="H216" s="147"/>
      <c r="I216" s="147"/>
      <c r="J216" s="147"/>
      <c r="K216" s="152">
        <f>$BB$216</f>
        <v>0</v>
      </c>
      <c r="L216" s="147"/>
      <c r="M216" s="150"/>
      <c r="N216" s="83"/>
      <c r="O216" s="82"/>
      <c r="P216" s="82"/>
      <c r="Q216" s="131">
        <f>SUM($Q$217:$Q$238)</f>
        <v>0</v>
      </c>
      <c r="R216" s="131">
        <f>SUM($R$217:$R$238)</f>
        <v>0</v>
      </c>
      <c r="S216" s="82"/>
      <c r="T216" s="84">
        <f>SUM($T$217:$T$238)</f>
        <v>0</v>
      </c>
      <c r="U216" s="82"/>
      <c r="V216" s="84">
        <f>SUM($V$217:$V$238)</f>
        <v>9.0345551999999998</v>
      </c>
      <c r="W216" s="82"/>
      <c r="X216" s="85">
        <f>SUM($X$217:$X$238)</f>
        <v>0</v>
      </c>
      <c r="AI216" s="86" t="s">
        <v>66</v>
      </c>
      <c r="AK216" s="86" t="s">
        <v>63</v>
      </c>
      <c r="AL216" s="86" t="s">
        <v>66</v>
      </c>
      <c r="AP216" s="86" t="s">
        <v>68</v>
      </c>
      <c r="BB216" s="87">
        <f>SUM($BB$217:$BB$238)</f>
        <v>0</v>
      </c>
    </row>
    <row r="217" spans="2:56" s="16" customFormat="1" ht="15.75" customHeight="1" x14ac:dyDescent="0.25">
      <c r="B217" s="17"/>
      <c r="C217" s="121" t="s">
        <v>238</v>
      </c>
      <c r="D217" s="121" t="s">
        <v>70</v>
      </c>
      <c r="E217" s="122" t="s">
        <v>239</v>
      </c>
      <c r="F217" s="123" t="s">
        <v>240</v>
      </c>
      <c r="G217" s="124" t="s">
        <v>71</v>
      </c>
      <c r="H217" s="125">
        <v>5.22</v>
      </c>
      <c r="I217" s="126"/>
      <c r="J217" s="126"/>
      <c r="K217" s="126">
        <f>ROUND($P$217*$H$217,2)</f>
        <v>0</v>
      </c>
      <c r="L217" s="123" t="s">
        <v>72</v>
      </c>
      <c r="M217" s="65"/>
      <c r="N217" s="88"/>
      <c r="O217" s="89" t="s">
        <v>28</v>
      </c>
      <c r="P217" s="32">
        <f>$I$217+$J$217</f>
        <v>0</v>
      </c>
      <c r="Q217" s="32">
        <f>ROUND($I$217*$H$217,2)</f>
        <v>0</v>
      </c>
      <c r="R217" s="32">
        <f>ROUND($J$217*$H$217,2)</f>
        <v>0</v>
      </c>
      <c r="S217" s="19"/>
      <c r="T217" s="19"/>
      <c r="U217" s="90">
        <v>0.12064</v>
      </c>
      <c r="V217" s="90">
        <f>$U$217*$H$217</f>
        <v>0.62974079999999999</v>
      </c>
      <c r="W217" s="90">
        <v>0</v>
      </c>
      <c r="X217" s="91">
        <f>$W$217*$H$217</f>
        <v>0</v>
      </c>
      <c r="AI217" s="22" t="s">
        <v>73</v>
      </c>
      <c r="AK217" s="22" t="s">
        <v>70</v>
      </c>
      <c r="AL217" s="22" t="s">
        <v>6</v>
      </c>
      <c r="AP217" s="16" t="s">
        <v>68</v>
      </c>
      <c r="AV217" s="92">
        <f>IF($O$217="základní",$K$217,0)</f>
        <v>0</v>
      </c>
      <c r="AW217" s="92">
        <f>IF($O$217="snížená",$K$217,0)</f>
        <v>0</v>
      </c>
      <c r="AX217" s="92">
        <f>IF($O$217="zákl. přenesená",$K$217,0)</f>
        <v>0</v>
      </c>
      <c r="AY217" s="92">
        <f>IF($O$217="sníž. přenesená",$K$217,0)</f>
        <v>0</v>
      </c>
      <c r="AZ217" s="92">
        <f>IF($O$217="nulová",$K$217,0)</f>
        <v>0</v>
      </c>
      <c r="BA217" s="22" t="s">
        <v>66</v>
      </c>
      <c r="BB217" s="92">
        <f>ROUND($P$217*$H$217,2)</f>
        <v>0</v>
      </c>
      <c r="BC217" s="22" t="s">
        <v>73</v>
      </c>
      <c r="BD217" s="22" t="s">
        <v>241</v>
      </c>
    </row>
    <row r="218" spans="2:56" s="16" customFormat="1" ht="16.5" customHeight="1" x14ac:dyDescent="0.25">
      <c r="B218" s="17"/>
      <c r="C218" s="19"/>
      <c r="D218" s="93" t="s">
        <v>74</v>
      </c>
      <c r="E218" s="19"/>
      <c r="F218" s="94" t="s">
        <v>242</v>
      </c>
      <c r="G218" s="19"/>
      <c r="H218" s="19"/>
      <c r="I218" s="19"/>
      <c r="J218" s="19"/>
      <c r="K218" s="19"/>
      <c r="L218" s="19"/>
      <c r="M218" s="65"/>
      <c r="N218" s="95"/>
      <c r="O218" s="19"/>
      <c r="P218" s="19"/>
      <c r="Q218" s="19"/>
      <c r="R218" s="19"/>
      <c r="S218" s="19"/>
      <c r="T218" s="19"/>
      <c r="U218" s="19"/>
      <c r="V218" s="19"/>
      <c r="W218" s="19"/>
      <c r="X218" s="96"/>
      <c r="AK218" s="16" t="s">
        <v>74</v>
      </c>
      <c r="AL218" s="16" t="s">
        <v>6</v>
      </c>
    </row>
    <row r="219" spans="2:56" s="16" customFormat="1" ht="15.75" customHeight="1" x14ac:dyDescent="0.25">
      <c r="B219" s="132"/>
      <c r="C219" s="133"/>
      <c r="D219" s="99" t="s">
        <v>75</v>
      </c>
      <c r="E219" s="133"/>
      <c r="F219" s="134" t="s">
        <v>243</v>
      </c>
      <c r="G219" s="133"/>
      <c r="H219" s="133"/>
      <c r="I219" s="133"/>
      <c r="J219" s="133"/>
      <c r="K219" s="133"/>
      <c r="L219" s="133"/>
      <c r="M219" s="135"/>
      <c r="N219" s="136"/>
      <c r="O219" s="133"/>
      <c r="P219" s="133"/>
      <c r="Q219" s="133"/>
      <c r="R219" s="133"/>
      <c r="S219" s="133"/>
      <c r="T219" s="133"/>
      <c r="U219" s="133"/>
      <c r="V219" s="133"/>
      <c r="W219" s="133"/>
      <c r="X219" s="137"/>
      <c r="AK219" s="138" t="s">
        <v>75</v>
      </c>
      <c r="AL219" s="138" t="s">
        <v>6</v>
      </c>
      <c r="AM219" s="138" t="s">
        <v>66</v>
      </c>
      <c r="AN219" s="138" t="s">
        <v>40</v>
      </c>
      <c r="AO219" s="138" t="s">
        <v>67</v>
      </c>
      <c r="AP219" s="138" t="s">
        <v>68</v>
      </c>
    </row>
    <row r="220" spans="2:56" s="16" customFormat="1" ht="15.75" customHeight="1" x14ac:dyDescent="0.25">
      <c r="B220" s="97"/>
      <c r="C220" s="98"/>
      <c r="D220" s="99" t="s">
        <v>75</v>
      </c>
      <c r="E220" s="98"/>
      <c r="F220" s="100" t="s">
        <v>244</v>
      </c>
      <c r="G220" s="98"/>
      <c r="H220" s="101">
        <v>5.22</v>
      </c>
      <c r="I220" s="98"/>
      <c r="J220" s="98"/>
      <c r="K220" s="98"/>
      <c r="L220" s="98"/>
      <c r="M220" s="102"/>
      <c r="N220" s="103"/>
      <c r="O220" s="98"/>
      <c r="P220" s="98"/>
      <c r="Q220" s="98"/>
      <c r="R220" s="98"/>
      <c r="S220" s="98"/>
      <c r="T220" s="98"/>
      <c r="U220" s="98"/>
      <c r="V220" s="98"/>
      <c r="W220" s="98"/>
      <c r="X220" s="104"/>
      <c r="AK220" s="105" t="s">
        <v>75</v>
      </c>
      <c r="AL220" s="105" t="s">
        <v>6</v>
      </c>
      <c r="AM220" s="105" t="s">
        <v>6</v>
      </c>
      <c r="AN220" s="105" t="s">
        <v>40</v>
      </c>
      <c r="AO220" s="105" t="s">
        <v>67</v>
      </c>
      <c r="AP220" s="105" t="s">
        <v>68</v>
      </c>
    </row>
    <row r="221" spans="2:56" s="16" customFormat="1" ht="15.75" customHeight="1" x14ac:dyDescent="0.25">
      <c r="B221" s="106"/>
      <c r="C221" s="107"/>
      <c r="D221" s="99" t="s">
        <v>75</v>
      </c>
      <c r="E221" s="107"/>
      <c r="F221" s="108" t="s">
        <v>76</v>
      </c>
      <c r="G221" s="107"/>
      <c r="H221" s="109">
        <v>5.22</v>
      </c>
      <c r="I221" s="107"/>
      <c r="J221" s="107"/>
      <c r="K221" s="107"/>
      <c r="L221" s="107"/>
      <c r="M221" s="110"/>
      <c r="N221" s="111"/>
      <c r="O221" s="107"/>
      <c r="P221" s="107"/>
      <c r="Q221" s="107"/>
      <c r="R221" s="107"/>
      <c r="S221" s="107"/>
      <c r="T221" s="107"/>
      <c r="U221" s="107"/>
      <c r="V221" s="107"/>
      <c r="W221" s="107"/>
      <c r="X221" s="112"/>
      <c r="AK221" s="113" t="s">
        <v>75</v>
      </c>
      <c r="AL221" s="113" t="s">
        <v>6</v>
      </c>
      <c r="AM221" s="113" t="s">
        <v>73</v>
      </c>
      <c r="AN221" s="113" t="s">
        <v>40</v>
      </c>
      <c r="AO221" s="113" t="s">
        <v>66</v>
      </c>
      <c r="AP221" s="113" t="s">
        <v>68</v>
      </c>
    </row>
    <row r="222" spans="2:56" s="16" customFormat="1" ht="15.75" customHeight="1" x14ac:dyDescent="0.25">
      <c r="B222" s="17"/>
      <c r="C222" s="114" t="s">
        <v>245</v>
      </c>
      <c r="D222" s="114" t="s">
        <v>110</v>
      </c>
      <c r="E222" s="115" t="s">
        <v>246</v>
      </c>
      <c r="F222" s="116" t="s">
        <v>247</v>
      </c>
      <c r="G222" s="117" t="s">
        <v>248</v>
      </c>
      <c r="H222" s="118">
        <v>29.58</v>
      </c>
      <c r="I222" s="119"/>
      <c r="J222" s="139"/>
      <c r="K222" s="119">
        <f>ROUND($P$222*$H$222,2)</f>
        <v>0</v>
      </c>
      <c r="L222" s="116"/>
      <c r="M222" s="120"/>
      <c r="N222" s="116"/>
      <c r="O222" s="89" t="s">
        <v>28</v>
      </c>
      <c r="P222" s="32">
        <f>$I$222+$J$222</f>
        <v>0</v>
      </c>
      <c r="Q222" s="32">
        <f>ROUND($I$222*$H$222,2)</f>
        <v>0</v>
      </c>
      <c r="R222" s="32">
        <f>ROUND($J$222*$H$222,2)</f>
        <v>0</v>
      </c>
      <c r="S222" s="19"/>
      <c r="T222" s="19"/>
      <c r="U222" s="90">
        <v>0.02</v>
      </c>
      <c r="V222" s="90">
        <f>$U$222*$H$222</f>
        <v>0.59160000000000001</v>
      </c>
      <c r="W222" s="90">
        <v>0</v>
      </c>
      <c r="X222" s="91">
        <f>$W$222*$H$222</f>
        <v>0</v>
      </c>
      <c r="AI222" s="22" t="s">
        <v>83</v>
      </c>
      <c r="AK222" s="22" t="s">
        <v>110</v>
      </c>
      <c r="AL222" s="22" t="s">
        <v>6</v>
      </c>
      <c r="AP222" s="16" t="s">
        <v>68</v>
      </c>
      <c r="AV222" s="92">
        <f>IF($O$222="základní",$K$222,0)</f>
        <v>0</v>
      </c>
      <c r="AW222" s="92">
        <f>IF($O$222="snížená",$K$222,0)</f>
        <v>0</v>
      </c>
      <c r="AX222" s="92">
        <f>IF($O$222="zákl. přenesená",$K$222,0)</f>
        <v>0</v>
      </c>
      <c r="AY222" s="92">
        <f>IF($O$222="sníž. přenesená",$K$222,0)</f>
        <v>0</v>
      </c>
      <c r="AZ222" s="92">
        <f>IF($O$222="nulová",$K$222,0)</f>
        <v>0</v>
      </c>
      <c r="BA222" s="22" t="s">
        <v>66</v>
      </c>
      <c r="BB222" s="92">
        <f>ROUND($P$222*$H$222,2)</f>
        <v>0</v>
      </c>
      <c r="BC222" s="22" t="s">
        <v>73</v>
      </c>
      <c r="BD222" s="22" t="s">
        <v>249</v>
      </c>
    </row>
    <row r="223" spans="2:56" s="16" customFormat="1" ht="15.75" customHeight="1" x14ac:dyDescent="0.25">
      <c r="B223" s="132"/>
      <c r="C223" s="133"/>
      <c r="D223" s="93" t="s">
        <v>75</v>
      </c>
      <c r="E223" s="134"/>
      <c r="F223" s="134" t="s">
        <v>250</v>
      </c>
      <c r="G223" s="133"/>
      <c r="H223" s="133"/>
      <c r="I223" s="133"/>
      <c r="J223" s="133"/>
      <c r="K223" s="133"/>
      <c r="L223" s="133"/>
      <c r="M223" s="135"/>
      <c r="N223" s="136"/>
      <c r="O223" s="133"/>
      <c r="P223" s="133"/>
      <c r="Q223" s="133"/>
      <c r="R223" s="133"/>
      <c r="S223" s="133"/>
      <c r="T223" s="133"/>
      <c r="U223" s="133"/>
      <c r="V223" s="133"/>
      <c r="W223" s="133"/>
      <c r="X223" s="137"/>
      <c r="AK223" s="138" t="s">
        <v>75</v>
      </c>
      <c r="AL223" s="138" t="s">
        <v>6</v>
      </c>
      <c r="AM223" s="138" t="s">
        <v>66</v>
      </c>
      <c r="AN223" s="138" t="s">
        <v>40</v>
      </c>
      <c r="AO223" s="138" t="s">
        <v>67</v>
      </c>
      <c r="AP223" s="138" t="s">
        <v>68</v>
      </c>
    </row>
    <row r="224" spans="2:56" s="16" customFormat="1" ht="15.75" customHeight="1" x14ac:dyDescent="0.25">
      <c r="B224" s="97"/>
      <c r="C224" s="98"/>
      <c r="D224" s="99" t="s">
        <v>75</v>
      </c>
      <c r="E224" s="98"/>
      <c r="F224" s="100" t="s">
        <v>251</v>
      </c>
      <c r="G224" s="98"/>
      <c r="H224" s="101">
        <v>29.58</v>
      </c>
      <c r="I224" s="98"/>
      <c r="J224" s="98"/>
      <c r="K224" s="98"/>
      <c r="L224" s="98"/>
      <c r="M224" s="102"/>
      <c r="N224" s="103"/>
      <c r="O224" s="98"/>
      <c r="P224" s="98"/>
      <c r="Q224" s="98"/>
      <c r="R224" s="98"/>
      <c r="S224" s="98"/>
      <c r="T224" s="98"/>
      <c r="U224" s="98"/>
      <c r="V224" s="98"/>
      <c r="W224" s="98"/>
      <c r="X224" s="104"/>
      <c r="AK224" s="105" t="s">
        <v>75</v>
      </c>
      <c r="AL224" s="105" t="s">
        <v>6</v>
      </c>
      <c r="AM224" s="105" t="s">
        <v>6</v>
      </c>
      <c r="AN224" s="105" t="s">
        <v>40</v>
      </c>
      <c r="AO224" s="105" t="s">
        <v>67</v>
      </c>
      <c r="AP224" s="105" t="s">
        <v>68</v>
      </c>
    </row>
    <row r="225" spans="2:56" s="16" customFormat="1" ht="15.75" customHeight="1" x14ac:dyDescent="0.25">
      <c r="B225" s="106"/>
      <c r="C225" s="107"/>
      <c r="D225" s="99" t="s">
        <v>75</v>
      </c>
      <c r="E225" s="107"/>
      <c r="F225" s="108" t="s">
        <v>76</v>
      </c>
      <c r="G225" s="107"/>
      <c r="H225" s="109">
        <v>29.58</v>
      </c>
      <c r="I225" s="107"/>
      <c r="J225" s="107"/>
      <c r="K225" s="107"/>
      <c r="L225" s="107"/>
      <c r="M225" s="110"/>
      <c r="N225" s="111"/>
      <c r="O225" s="107"/>
      <c r="P225" s="107"/>
      <c r="Q225" s="107"/>
      <c r="R225" s="107"/>
      <c r="S225" s="107"/>
      <c r="T225" s="107"/>
      <c r="U225" s="107"/>
      <c r="V225" s="107"/>
      <c r="W225" s="107"/>
      <c r="X225" s="112"/>
      <c r="AK225" s="113" t="s">
        <v>75</v>
      </c>
      <c r="AL225" s="113" t="s">
        <v>6</v>
      </c>
      <c r="AM225" s="113" t="s">
        <v>73</v>
      </c>
      <c r="AN225" s="113" t="s">
        <v>40</v>
      </c>
      <c r="AO225" s="113" t="s">
        <v>66</v>
      </c>
      <c r="AP225" s="113" t="s">
        <v>68</v>
      </c>
    </row>
    <row r="226" spans="2:56" s="16" customFormat="1" ht="15.75" customHeight="1" x14ac:dyDescent="0.25">
      <c r="B226" s="17"/>
      <c r="C226" s="121" t="s">
        <v>252</v>
      </c>
      <c r="D226" s="121" t="s">
        <v>70</v>
      </c>
      <c r="E226" s="122" t="s">
        <v>253</v>
      </c>
      <c r="F226" s="123" t="s">
        <v>254</v>
      </c>
      <c r="G226" s="124" t="s">
        <v>71</v>
      </c>
      <c r="H226" s="125">
        <v>18.72</v>
      </c>
      <c r="I226" s="126"/>
      <c r="J226" s="126"/>
      <c r="K226" s="126">
        <f>ROUND($P$226*$H$226,2)</f>
        <v>0</v>
      </c>
      <c r="L226" s="123" t="s">
        <v>72</v>
      </c>
      <c r="M226" s="65"/>
      <c r="N226" s="88"/>
      <c r="O226" s="89" t="s">
        <v>28</v>
      </c>
      <c r="P226" s="32">
        <f>$I$226+$J$226</f>
        <v>0</v>
      </c>
      <c r="Q226" s="32">
        <f>ROUND($I$226*$H$226,2)</f>
        <v>0</v>
      </c>
      <c r="R226" s="32">
        <f>ROUND($J$226*$H$226,2)</f>
        <v>0</v>
      </c>
      <c r="S226" s="19"/>
      <c r="T226" s="19"/>
      <c r="U226" s="90">
        <v>0.24127000000000001</v>
      </c>
      <c r="V226" s="90">
        <f>$U$226*$H$226</f>
        <v>4.5165743999999997</v>
      </c>
      <c r="W226" s="90">
        <v>0</v>
      </c>
      <c r="X226" s="91">
        <f>$W$226*$H$226</f>
        <v>0</v>
      </c>
      <c r="AI226" s="22" t="s">
        <v>73</v>
      </c>
      <c r="AK226" s="22" t="s">
        <v>70</v>
      </c>
      <c r="AL226" s="22" t="s">
        <v>6</v>
      </c>
      <c r="AP226" s="16" t="s">
        <v>68</v>
      </c>
      <c r="AV226" s="92">
        <f>IF($O$226="základní",$K$226,0)</f>
        <v>0</v>
      </c>
      <c r="AW226" s="92">
        <f>IF($O$226="snížená",$K$226,0)</f>
        <v>0</v>
      </c>
      <c r="AX226" s="92">
        <f>IF($O$226="zákl. přenesená",$K$226,0)</f>
        <v>0</v>
      </c>
      <c r="AY226" s="92">
        <f>IF($O$226="sníž. přenesená",$K$226,0)</f>
        <v>0</v>
      </c>
      <c r="AZ226" s="92">
        <f>IF($O$226="nulová",$K$226,0)</f>
        <v>0</v>
      </c>
      <c r="BA226" s="22" t="s">
        <v>66</v>
      </c>
      <c r="BB226" s="92">
        <f>ROUND($P$226*$H$226,2)</f>
        <v>0</v>
      </c>
      <c r="BC226" s="22" t="s">
        <v>73</v>
      </c>
      <c r="BD226" s="22" t="s">
        <v>255</v>
      </c>
    </row>
    <row r="227" spans="2:56" s="16" customFormat="1" ht="16.5" customHeight="1" x14ac:dyDescent="0.25">
      <c r="B227" s="17"/>
      <c r="C227" s="19"/>
      <c r="D227" s="93" t="s">
        <v>74</v>
      </c>
      <c r="E227" s="19"/>
      <c r="F227" s="94" t="s">
        <v>256</v>
      </c>
      <c r="G227" s="19"/>
      <c r="H227" s="19"/>
      <c r="I227" s="19"/>
      <c r="J227" s="19"/>
      <c r="K227" s="19"/>
      <c r="L227" s="19"/>
      <c r="M227" s="65"/>
      <c r="N227" s="95"/>
      <c r="O227" s="19"/>
      <c r="P227" s="19"/>
      <c r="Q227" s="19"/>
      <c r="R227" s="19"/>
      <c r="S227" s="19"/>
      <c r="T227" s="19"/>
      <c r="U227" s="19"/>
      <c r="V227" s="19"/>
      <c r="W227" s="19"/>
      <c r="X227" s="96"/>
      <c r="AK227" s="16" t="s">
        <v>74</v>
      </c>
      <c r="AL227" s="16" t="s">
        <v>6</v>
      </c>
    </row>
    <row r="228" spans="2:56" s="16" customFormat="1" ht="15.75" customHeight="1" x14ac:dyDescent="0.25">
      <c r="B228" s="132"/>
      <c r="C228" s="133"/>
      <c r="D228" s="99" t="s">
        <v>75</v>
      </c>
      <c r="E228" s="133"/>
      <c r="F228" s="134" t="s">
        <v>257</v>
      </c>
      <c r="G228" s="133"/>
      <c r="H228" s="133"/>
      <c r="I228" s="133"/>
      <c r="J228" s="133"/>
      <c r="K228" s="133"/>
      <c r="L228" s="133"/>
      <c r="M228" s="135"/>
      <c r="N228" s="136"/>
      <c r="O228" s="133"/>
      <c r="P228" s="133"/>
      <c r="Q228" s="133"/>
      <c r="R228" s="133"/>
      <c r="S228" s="133"/>
      <c r="T228" s="133"/>
      <c r="U228" s="133"/>
      <c r="V228" s="133"/>
      <c r="W228" s="133"/>
      <c r="X228" s="137"/>
      <c r="AK228" s="138" t="s">
        <v>75</v>
      </c>
      <c r="AL228" s="138" t="s">
        <v>6</v>
      </c>
      <c r="AM228" s="138" t="s">
        <v>66</v>
      </c>
      <c r="AN228" s="138" t="s">
        <v>40</v>
      </c>
      <c r="AO228" s="138" t="s">
        <v>67</v>
      </c>
      <c r="AP228" s="138" t="s">
        <v>68</v>
      </c>
    </row>
    <row r="229" spans="2:56" s="16" customFormat="1" ht="15.75" customHeight="1" x14ac:dyDescent="0.25">
      <c r="B229" s="97"/>
      <c r="C229" s="98"/>
      <c r="D229" s="99" t="s">
        <v>75</v>
      </c>
      <c r="E229" s="98"/>
      <c r="F229" s="100" t="s">
        <v>258</v>
      </c>
      <c r="G229" s="98"/>
      <c r="H229" s="101">
        <v>18.72</v>
      </c>
      <c r="I229" s="98"/>
      <c r="J229" s="98"/>
      <c r="K229" s="98"/>
      <c r="L229" s="98"/>
      <c r="M229" s="102"/>
      <c r="N229" s="103"/>
      <c r="O229" s="98"/>
      <c r="P229" s="98"/>
      <c r="Q229" s="98"/>
      <c r="R229" s="98"/>
      <c r="S229" s="98"/>
      <c r="T229" s="98"/>
      <c r="U229" s="98"/>
      <c r="V229" s="98"/>
      <c r="W229" s="98"/>
      <c r="X229" s="104"/>
      <c r="AK229" s="105" t="s">
        <v>75</v>
      </c>
      <c r="AL229" s="105" t="s">
        <v>6</v>
      </c>
      <c r="AM229" s="105" t="s">
        <v>6</v>
      </c>
      <c r="AN229" s="105" t="s">
        <v>40</v>
      </c>
      <c r="AO229" s="105" t="s">
        <v>67</v>
      </c>
      <c r="AP229" s="105" t="s">
        <v>68</v>
      </c>
    </row>
    <row r="230" spans="2:56" s="16" customFormat="1" ht="15.75" customHeight="1" x14ac:dyDescent="0.25">
      <c r="B230" s="106"/>
      <c r="C230" s="107"/>
      <c r="D230" s="99" t="s">
        <v>75</v>
      </c>
      <c r="E230" s="107"/>
      <c r="F230" s="108" t="s">
        <v>76</v>
      </c>
      <c r="G230" s="107"/>
      <c r="H230" s="109">
        <v>18.72</v>
      </c>
      <c r="I230" s="107"/>
      <c r="J230" s="107"/>
      <c r="K230" s="107"/>
      <c r="L230" s="107"/>
      <c r="M230" s="110"/>
      <c r="N230" s="111"/>
      <c r="O230" s="107"/>
      <c r="P230" s="107"/>
      <c r="Q230" s="107"/>
      <c r="R230" s="107"/>
      <c r="S230" s="107"/>
      <c r="T230" s="107"/>
      <c r="U230" s="107"/>
      <c r="V230" s="107"/>
      <c r="W230" s="107"/>
      <c r="X230" s="112"/>
      <c r="AK230" s="113" t="s">
        <v>75</v>
      </c>
      <c r="AL230" s="113" t="s">
        <v>6</v>
      </c>
      <c r="AM230" s="113" t="s">
        <v>73</v>
      </c>
      <c r="AN230" s="113" t="s">
        <v>40</v>
      </c>
      <c r="AO230" s="113" t="s">
        <v>66</v>
      </c>
      <c r="AP230" s="113" t="s">
        <v>68</v>
      </c>
    </row>
    <row r="231" spans="2:56" s="16" customFormat="1" ht="15.75" customHeight="1" x14ac:dyDescent="0.25">
      <c r="B231" s="17"/>
      <c r="C231" s="114" t="s">
        <v>259</v>
      </c>
      <c r="D231" s="114" t="s">
        <v>110</v>
      </c>
      <c r="E231" s="115" t="s">
        <v>260</v>
      </c>
      <c r="F231" s="116" t="s">
        <v>261</v>
      </c>
      <c r="G231" s="117" t="s">
        <v>248</v>
      </c>
      <c r="H231" s="118">
        <v>38.76</v>
      </c>
      <c r="I231" s="119"/>
      <c r="J231" s="139"/>
      <c r="K231" s="119">
        <f>ROUND($P$231*$H$231,2)</f>
        <v>0</v>
      </c>
      <c r="L231" s="116"/>
      <c r="M231" s="120"/>
      <c r="N231" s="116"/>
      <c r="O231" s="89" t="s">
        <v>28</v>
      </c>
      <c r="P231" s="32">
        <f>$I$231+$J$231</f>
        <v>0</v>
      </c>
      <c r="Q231" s="32">
        <f>ROUND($I$231*$H$231,2)</f>
        <v>0</v>
      </c>
      <c r="R231" s="32">
        <f>ROUND($J$231*$H$231,2)</f>
        <v>0</v>
      </c>
      <c r="S231" s="19"/>
      <c r="T231" s="19"/>
      <c r="U231" s="90">
        <v>2.5999999999999999E-2</v>
      </c>
      <c r="V231" s="90">
        <f>$U$231*$H$231</f>
        <v>1.00776</v>
      </c>
      <c r="W231" s="90">
        <v>0</v>
      </c>
      <c r="X231" s="91">
        <f>$W$231*$H$231</f>
        <v>0</v>
      </c>
      <c r="AI231" s="22" t="s">
        <v>83</v>
      </c>
      <c r="AK231" s="22" t="s">
        <v>110</v>
      </c>
      <c r="AL231" s="22" t="s">
        <v>6</v>
      </c>
      <c r="AP231" s="16" t="s">
        <v>68</v>
      </c>
      <c r="AV231" s="92">
        <f>IF($O$231="základní",$K$231,0)</f>
        <v>0</v>
      </c>
      <c r="AW231" s="92">
        <f>IF($O$231="snížená",$K$231,0)</f>
        <v>0</v>
      </c>
      <c r="AX231" s="92">
        <f>IF($O$231="zákl. přenesená",$K$231,0)</f>
        <v>0</v>
      </c>
      <c r="AY231" s="92">
        <f>IF($O$231="sníž. přenesená",$K$231,0)</f>
        <v>0</v>
      </c>
      <c r="AZ231" s="92">
        <f>IF($O$231="nulová",$K$231,0)</f>
        <v>0</v>
      </c>
      <c r="BA231" s="22" t="s">
        <v>66</v>
      </c>
      <c r="BB231" s="92">
        <f>ROUND($P$231*$H$231,2)</f>
        <v>0</v>
      </c>
      <c r="BC231" s="22" t="s">
        <v>73</v>
      </c>
      <c r="BD231" s="22" t="s">
        <v>262</v>
      </c>
    </row>
    <row r="232" spans="2:56" s="16" customFormat="1" ht="15.75" customHeight="1" x14ac:dyDescent="0.25">
      <c r="B232" s="132"/>
      <c r="C232" s="133"/>
      <c r="D232" s="93" t="s">
        <v>75</v>
      </c>
      <c r="E232" s="134"/>
      <c r="F232" s="134" t="s">
        <v>263</v>
      </c>
      <c r="G232" s="133"/>
      <c r="H232" s="133"/>
      <c r="I232" s="133"/>
      <c r="J232" s="133"/>
      <c r="K232" s="133"/>
      <c r="L232" s="133"/>
      <c r="M232" s="135"/>
      <c r="N232" s="136"/>
      <c r="O232" s="133"/>
      <c r="P232" s="133"/>
      <c r="Q232" s="133"/>
      <c r="R232" s="133"/>
      <c r="S232" s="133"/>
      <c r="T232" s="133"/>
      <c r="U232" s="133"/>
      <c r="V232" s="133"/>
      <c r="W232" s="133"/>
      <c r="X232" s="137"/>
      <c r="AK232" s="138" t="s">
        <v>75</v>
      </c>
      <c r="AL232" s="138" t="s">
        <v>6</v>
      </c>
      <c r="AM232" s="138" t="s">
        <v>66</v>
      </c>
      <c r="AN232" s="138" t="s">
        <v>40</v>
      </c>
      <c r="AO232" s="138" t="s">
        <v>67</v>
      </c>
      <c r="AP232" s="138" t="s">
        <v>68</v>
      </c>
    </row>
    <row r="233" spans="2:56" s="16" customFormat="1" ht="15.75" customHeight="1" x14ac:dyDescent="0.25">
      <c r="B233" s="97"/>
      <c r="C233" s="98"/>
      <c r="D233" s="99" t="s">
        <v>75</v>
      </c>
      <c r="E233" s="98"/>
      <c r="F233" s="100" t="s">
        <v>264</v>
      </c>
      <c r="G233" s="98"/>
      <c r="H233" s="101">
        <v>38.76</v>
      </c>
      <c r="I233" s="98"/>
      <c r="J233" s="98"/>
      <c r="K233" s="98"/>
      <c r="L233" s="98"/>
      <c r="M233" s="102"/>
      <c r="N233" s="103"/>
      <c r="O233" s="98"/>
      <c r="P233" s="98"/>
      <c r="Q233" s="98"/>
      <c r="R233" s="98"/>
      <c r="S233" s="98"/>
      <c r="T233" s="98"/>
      <c r="U233" s="98"/>
      <c r="V233" s="98"/>
      <c r="W233" s="98"/>
      <c r="X233" s="104"/>
      <c r="AK233" s="105" t="s">
        <v>75</v>
      </c>
      <c r="AL233" s="105" t="s">
        <v>6</v>
      </c>
      <c r="AM233" s="105" t="s">
        <v>6</v>
      </c>
      <c r="AN233" s="105" t="s">
        <v>40</v>
      </c>
      <c r="AO233" s="105" t="s">
        <v>67</v>
      </c>
      <c r="AP233" s="105" t="s">
        <v>68</v>
      </c>
    </row>
    <row r="234" spans="2:56" s="16" customFormat="1" ht="15.75" customHeight="1" x14ac:dyDescent="0.25">
      <c r="B234" s="106"/>
      <c r="C234" s="107"/>
      <c r="D234" s="99" t="s">
        <v>75</v>
      </c>
      <c r="E234" s="107"/>
      <c r="F234" s="108" t="s">
        <v>76</v>
      </c>
      <c r="G234" s="107"/>
      <c r="H234" s="109">
        <v>38.76</v>
      </c>
      <c r="I234" s="107"/>
      <c r="J234" s="107"/>
      <c r="K234" s="107"/>
      <c r="L234" s="107"/>
      <c r="M234" s="110"/>
      <c r="N234" s="111"/>
      <c r="O234" s="107"/>
      <c r="P234" s="107"/>
      <c r="Q234" s="107"/>
      <c r="R234" s="107"/>
      <c r="S234" s="107"/>
      <c r="T234" s="107"/>
      <c r="U234" s="107"/>
      <c r="V234" s="107"/>
      <c r="W234" s="107"/>
      <c r="X234" s="112"/>
      <c r="AK234" s="113" t="s">
        <v>75</v>
      </c>
      <c r="AL234" s="113" t="s">
        <v>6</v>
      </c>
      <c r="AM234" s="113" t="s">
        <v>73</v>
      </c>
      <c r="AN234" s="113" t="s">
        <v>40</v>
      </c>
      <c r="AO234" s="113" t="s">
        <v>66</v>
      </c>
      <c r="AP234" s="113" t="s">
        <v>68</v>
      </c>
    </row>
    <row r="235" spans="2:56" s="16" customFormat="1" ht="15.75" customHeight="1" x14ac:dyDescent="0.25">
      <c r="B235" s="17"/>
      <c r="C235" s="114" t="s">
        <v>265</v>
      </c>
      <c r="D235" s="114" t="s">
        <v>110</v>
      </c>
      <c r="E235" s="115" t="s">
        <v>266</v>
      </c>
      <c r="F235" s="116" t="s">
        <v>267</v>
      </c>
      <c r="G235" s="117" t="s">
        <v>248</v>
      </c>
      <c r="H235" s="118">
        <v>67.319999999999993</v>
      </c>
      <c r="I235" s="119"/>
      <c r="J235" s="139"/>
      <c r="K235" s="119">
        <f>ROUND($P$235*$H$235,2)</f>
        <v>0</v>
      </c>
      <c r="L235" s="116"/>
      <c r="M235" s="120"/>
      <c r="N235" s="116"/>
      <c r="O235" s="89" t="s">
        <v>28</v>
      </c>
      <c r="P235" s="32">
        <f>$I$235+$J$235</f>
        <v>0</v>
      </c>
      <c r="Q235" s="32">
        <f>ROUND($I$235*$H$235,2)</f>
        <v>0</v>
      </c>
      <c r="R235" s="32">
        <f>ROUND($J$235*$H$235,2)</f>
        <v>0</v>
      </c>
      <c r="S235" s="19"/>
      <c r="T235" s="19"/>
      <c r="U235" s="90">
        <v>3.4000000000000002E-2</v>
      </c>
      <c r="V235" s="90">
        <f>$U$235*$H$235</f>
        <v>2.2888799999999998</v>
      </c>
      <c r="W235" s="90">
        <v>0</v>
      </c>
      <c r="X235" s="91">
        <f>$W$235*$H$235</f>
        <v>0</v>
      </c>
      <c r="AI235" s="22" t="s">
        <v>83</v>
      </c>
      <c r="AK235" s="22" t="s">
        <v>110</v>
      </c>
      <c r="AL235" s="22" t="s">
        <v>6</v>
      </c>
      <c r="AP235" s="16" t="s">
        <v>68</v>
      </c>
      <c r="AV235" s="92">
        <f>IF($O$235="základní",$K$235,0)</f>
        <v>0</v>
      </c>
      <c r="AW235" s="92">
        <f>IF($O$235="snížená",$K$235,0)</f>
        <v>0</v>
      </c>
      <c r="AX235" s="92">
        <f>IF($O$235="zákl. přenesená",$K$235,0)</f>
        <v>0</v>
      </c>
      <c r="AY235" s="92">
        <f>IF($O$235="sníž. přenesená",$K$235,0)</f>
        <v>0</v>
      </c>
      <c r="AZ235" s="92">
        <f>IF($O$235="nulová",$K$235,0)</f>
        <v>0</v>
      </c>
      <c r="BA235" s="22" t="s">
        <v>66</v>
      </c>
      <c r="BB235" s="92">
        <f>ROUND($P$235*$H$235,2)</f>
        <v>0</v>
      </c>
      <c r="BC235" s="22" t="s">
        <v>73</v>
      </c>
      <c r="BD235" s="22" t="s">
        <v>268</v>
      </c>
    </row>
    <row r="236" spans="2:56" s="16" customFormat="1" ht="15.75" customHeight="1" x14ac:dyDescent="0.25">
      <c r="B236" s="132"/>
      <c r="C236" s="133"/>
      <c r="D236" s="93" t="s">
        <v>75</v>
      </c>
      <c r="E236" s="134"/>
      <c r="F236" s="134" t="s">
        <v>269</v>
      </c>
      <c r="G236" s="133"/>
      <c r="H236" s="133"/>
      <c r="I236" s="133"/>
      <c r="J236" s="133"/>
      <c r="K236" s="133"/>
      <c r="L236" s="133"/>
      <c r="M236" s="135"/>
      <c r="N236" s="136"/>
      <c r="O236" s="133"/>
      <c r="P236" s="133"/>
      <c r="Q236" s="133"/>
      <c r="R236" s="133"/>
      <c r="S236" s="133"/>
      <c r="T236" s="133"/>
      <c r="U236" s="133"/>
      <c r="V236" s="133"/>
      <c r="W236" s="133"/>
      <c r="X236" s="137"/>
      <c r="AK236" s="138" t="s">
        <v>75</v>
      </c>
      <c r="AL236" s="138" t="s">
        <v>6</v>
      </c>
      <c r="AM236" s="138" t="s">
        <v>66</v>
      </c>
      <c r="AN236" s="138" t="s">
        <v>40</v>
      </c>
      <c r="AO236" s="138" t="s">
        <v>67</v>
      </c>
      <c r="AP236" s="138" t="s">
        <v>68</v>
      </c>
    </row>
    <row r="237" spans="2:56" s="16" customFormat="1" ht="15.75" customHeight="1" x14ac:dyDescent="0.25">
      <c r="B237" s="97"/>
      <c r="C237" s="98"/>
      <c r="D237" s="99" t="s">
        <v>75</v>
      </c>
      <c r="E237" s="98"/>
      <c r="F237" s="100" t="s">
        <v>270</v>
      </c>
      <c r="G237" s="98"/>
      <c r="H237" s="101">
        <v>67.319999999999993</v>
      </c>
      <c r="I237" s="98"/>
      <c r="J237" s="98"/>
      <c r="K237" s="98"/>
      <c r="L237" s="98"/>
      <c r="M237" s="102"/>
      <c r="N237" s="103"/>
      <c r="O237" s="98"/>
      <c r="P237" s="98"/>
      <c r="Q237" s="98"/>
      <c r="R237" s="98"/>
      <c r="S237" s="98"/>
      <c r="T237" s="98"/>
      <c r="U237" s="98"/>
      <c r="V237" s="98"/>
      <c r="W237" s="98"/>
      <c r="X237" s="104"/>
      <c r="AK237" s="105" t="s">
        <v>75</v>
      </c>
      <c r="AL237" s="105" t="s">
        <v>6</v>
      </c>
      <c r="AM237" s="105" t="s">
        <v>6</v>
      </c>
      <c r="AN237" s="105" t="s">
        <v>40</v>
      </c>
      <c r="AO237" s="105" t="s">
        <v>67</v>
      </c>
      <c r="AP237" s="105" t="s">
        <v>68</v>
      </c>
    </row>
    <row r="238" spans="2:56" s="16" customFormat="1" ht="15.75" customHeight="1" x14ac:dyDescent="0.25">
      <c r="B238" s="106"/>
      <c r="C238" s="107"/>
      <c r="D238" s="99" t="s">
        <v>75</v>
      </c>
      <c r="E238" s="107"/>
      <c r="F238" s="108" t="s">
        <v>76</v>
      </c>
      <c r="G238" s="107"/>
      <c r="H238" s="109">
        <v>67.319999999999993</v>
      </c>
      <c r="I238" s="107"/>
      <c r="J238" s="107"/>
      <c r="K238" s="107"/>
      <c r="L238" s="107"/>
      <c r="M238" s="110"/>
      <c r="N238" s="111"/>
      <c r="O238" s="107"/>
      <c r="P238" s="107"/>
      <c r="Q238" s="107"/>
      <c r="R238" s="107"/>
      <c r="S238" s="107"/>
      <c r="T238" s="107"/>
      <c r="U238" s="107"/>
      <c r="V238" s="107"/>
      <c r="W238" s="107"/>
      <c r="X238" s="112"/>
      <c r="AK238" s="113" t="s">
        <v>75</v>
      </c>
      <c r="AL238" s="113" t="s">
        <v>6</v>
      </c>
      <c r="AM238" s="113" t="s">
        <v>73</v>
      </c>
      <c r="AN238" s="113" t="s">
        <v>40</v>
      </c>
      <c r="AO238" s="113" t="s">
        <v>66</v>
      </c>
      <c r="AP238" s="113" t="s">
        <v>68</v>
      </c>
    </row>
    <row r="239" spans="2:56" s="80" customFormat="1" ht="30.75" customHeight="1" x14ac:dyDescent="0.3">
      <c r="B239" s="81"/>
      <c r="C239" s="82"/>
      <c r="D239" s="147" t="s">
        <v>63</v>
      </c>
      <c r="E239" s="151" t="s">
        <v>73</v>
      </c>
      <c r="F239" s="151" t="s">
        <v>113</v>
      </c>
      <c r="G239" s="147"/>
      <c r="H239" s="147"/>
      <c r="I239" s="147"/>
      <c r="J239" s="147"/>
      <c r="K239" s="152">
        <f>$BB$239</f>
        <v>0</v>
      </c>
      <c r="L239" s="147"/>
      <c r="M239" s="150"/>
      <c r="N239" s="83"/>
      <c r="O239" s="82"/>
      <c r="P239" s="82"/>
      <c r="Q239" s="131">
        <f>SUM($Q$240:$Q$249)</f>
        <v>0</v>
      </c>
      <c r="R239" s="131">
        <f>SUM($R$240:$R$249)</f>
        <v>0</v>
      </c>
      <c r="S239" s="82"/>
      <c r="T239" s="84">
        <f>SUM($T$240:$T$249)</f>
        <v>0</v>
      </c>
      <c r="U239" s="82"/>
      <c r="V239" s="84">
        <f>SUM($V$240:$V$249)</f>
        <v>1.6432000000000002E-2</v>
      </c>
      <c r="W239" s="82"/>
      <c r="X239" s="85">
        <f>SUM($X$240:$X$249)</f>
        <v>0</v>
      </c>
      <c r="AI239" s="86" t="s">
        <v>66</v>
      </c>
      <c r="AK239" s="86" t="s">
        <v>63</v>
      </c>
      <c r="AL239" s="86" t="s">
        <v>66</v>
      </c>
      <c r="AP239" s="86" t="s">
        <v>68</v>
      </c>
      <c r="BB239" s="87">
        <f>SUM($BB$240:$BB$249)</f>
        <v>0</v>
      </c>
    </row>
    <row r="240" spans="2:56" s="16" customFormat="1" ht="15.75" customHeight="1" x14ac:dyDescent="0.25">
      <c r="B240" s="17"/>
      <c r="C240" s="121" t="s">
        <v>271</v>
      </c>
      <c r="D240" s="121" t="s">
        <v>70</v>
      </c>
      <c r="E240" s="122" t="s">
        <v>272</v>
      </c>
      <c r="F240" s="123" t="s">
        <v>273</v>
      </c>
      <c r="G240" s="124" t="s">
        <v>78</v>
      </c>
      <c r="H240" s="125">
        <v>0.59799999999999998</v>
      </c>
      <c r="I240" s="126"/>
      <c r="J240" s="126"/>
      <c r="K240" s="126">
        <f>ROUND($P$240*$H$240,2)</f>
        <v>0</v>
      </c>
      <c r="L240" s="123" t="s">
        <v>72</v>
      </c>
      <c r="M240" s="65"/>
      <c r="N240" s="88"/>
      <c r="O240" s="89" t="s">
        <v>28</v>
      </c>
      <c r="P240" s="32">
        <f>$I$240+$J$240</f>
        <v>0</v>
      </c>
      <c r="Q240" s="32">
        <f>ROUND($I$240*$H$240,2)</f>
        <v>0</v>
      </c>
      <c r="R240" s="32">
        <f>ROUND($J$240*$H$240,2)</f>
        <v>0</v>
      </c>
      <c r="S240" s="19"/>
      <c r="T240" s="19"/>
      <c r="U240" s="90">
        <v>0</v>
      </c>
      <c r="V240" s="90">
        <f>$U$240*$H$240</f>
        <v>0</v>
      </c>
      <c r="W240" s="90">
        <v>0</v>
      </c>
      <c r="X240" s="91">
        <f>$W$240*$H$240</f>
        <v>0</v>
      </c>
      <c r="AI240" s="22" t="s">
        <v>73</v>
      </c>
      <c r="AK240" s="22" t="s">
        <v>70</v>
      </c>
      <c r="AL240" s="22" t="s">
        <v>6</v>
      </c>
      <c r="AP240" s="16" t="s">
        <v>68</v>
      </c>
      <c r="AV240" s="92">
        <f>IF($O$240="základní",$K$240,0)</f>
        <v>0</v>
      </c>
      <c r="AW240" s="92">
        <f>IF($O$240="snížená",$K$240,0)</f>
        <v>0</v>
      </c>
      <c r="AX240" s="92">
        <f>IF($O$240="zákl. přenesená",$K$240,0)</f>
        <v>0</v>
      </c>
      <c r="AY240" s="92">
        <f>IF($O$240="sníž. přenesená",$K$240,0)</f>
        <v>0</v>
      </c>
      <c r="AZ240" s="92">
        <f>IF($O$240="nulová",$K$240,0)</f>
        <v>0</v>
      </c>
      <c r="BA240" s="22" t="s">
        <v>66</v>
      </c>
      <c r="BB240" s="92">
        <f>ROUND($P$240*$H$240,2)</f>
        <v>0</v>
      </c>
      <c r="BC240" s="22" t="s">
        <v>73</v>
      </c>
      <c r="BD240" s="22" t="s">
        <v>274</v>
      </c>
    </row>
    <row r="241" spans="2:56" s="16" customFormat="1" ht="27" customHeight="1" x14ac:dyDescent="0.25">
      <c r="B241" s="17"/>
      <c r="C241" s="19"/>
      <c r="D241" s="93" t="s">
        <v>74</v>
      </c>
      <c r="E241" s="19"/>
      <c r="F241" s="94" t="s">
        <v>275</v>
      </c>
      <c r="G241" s="19"/>
      <c r="H241" s="19"/>
      <c r="I241" s="19"/>
      <c r="J241" s="19"/>
      <c r="K241" s="19"/>
      <c r="L241" s="19"/>
      <c r="M241" s="65"/>
      <c r="N241" s="95"/>
      <c r="O241" s="19"/>
      <c r="P241" s="19"/>
      <c r="Q241" s="19"/>
      <c r="R241" s="19"/>
      <c r="S241" s="19"/>
      <c r="T241" s="19"/>
      <c r="U241" s="19"/>
      <c r="V241" s="19"/>
      <c r="W241" s="19"/>
      <c r="X241" s="96"/>
      <c r="AK241" s="16" t="s">
        <v>74</v>
      </c>
      <c r="AL241" s="16" t="s">
        <v>6</v>
      </c>
    </row>
    <row r="242" spans="2:56" s="16" customFormat="1" ht="15.75" customHeight="1" x14ac:dyDescent="0.25">
      <c r="B242" s="132"/>
      <c r="C242" s="133"/>
      <c r="D242" s="99" t="s">
        <v>75</v>
      </c>
      <c r="E242" s="133"/>
      <c r="F242" s="134" t="s">
        <v>276</v>
      </c>
      <c r="G242" s="133"/>
      <c r="H242" s="133"/>
      <c r="I242" s="133"/>
      <c r="J242" s="133"/>
      <c r="K242" s="133"/>
      <c r="L242" s="133"/>
      <c r="M242" s="135"/>
      <c r="N242" s="136"/>
      <c r="O242" s="133"/>
      <c r="P242" s="133"/>
      <c r="Q242" s="133"/>
      <c r="R242" s="133"/>
      <c r="S242" s="133"/>
      <c r="T242" s="133"/>
      <c r="U242" s="133"/>
      <c r="V242" s="133"/>
      <c r="W242" s="133"/>
      <c r="X242" s="137"/>
      <c r="AK242" s="138" t="s">
        <v>75</v>
      </c>
      <c r="AL242" s="138" t="s">
        <v>6</v>
      </c>
      <c r="AM242" s="138" t="s">
        <v>66</v>
      </c>
      <c r="AN242" s="138" t="s">
        <v>40</v>
      </c>
      <c r="AO242" s="138" t="s">
        <v>67</v>
      </c>
      <c r="AP242" s="138" t="s">
        <v>68</v>
      </c>
    </row>
    <row r="243" spans="2:56" s="16" customFormat="1" ht="15.75" customHeight="1" x14ac:dyDescent="0.25">
      <c r="B243" s="97"/>
      <c r="C243" s="98"/>
      <c r="D243" s="99" t="s">
        <v>75</v>
      </c>
      <c r="E243" s="98"/>
      <c r="F243" s="100" t="s">
        <v>277</v>
      </c>
      <c r="G243" s="98"/>
      <c r="H243" s="101">
        <v>0.59799999999999998</v>
      </c>
      <c r="I243" s="98"/>
      <c r="J243" s="98"/>
      <c r="K243" s="98"/>
      <c r="L243" s="98"/>
      <c r="M243" s="102"/>
      <c r="N243" s="103"/>
      <c r="O243" s="98"/>
      <c r="P243" s="98"/>
      <c r="Q243" s="98"/>
      <c r="R243" s="98"/>
      <c r="S243" s="98"/>
      <c r="T243" s="98"/>
      <c r="U243" s="98"/>
      <c r="V243" s="98"/>
      <c r="W243" s="98"/>
      <c r="X243" s="104"/>
      <c r="AK243" s="105" t="s">
        <v>75</v>
      </c>
      <c r="AL243" s="105" t="s">
        <v>6</v>
      </c>
      <c r="AM243" s="105" t="s">
        <v>6</v>
      </c>
      <c r="AN243" s="105" t="s">
        <v>40</v>
      </c>
      <c r="AO243" s="105" t="s">
        <v>67</v>
      </c>
      <c r="AP243" s="105" t="s">
        <v>68</v>
      </c>
    </row>
    <row r="244" spans="2:56" s="16" customFormat="1" ht="15.75" customHeight="1" x14ac:dyDescent="0.25">
      <c r="B244" s="106"/>
      <c r="C244" s="107"/>
      <c r="D244" s="99" t="s">
        <v>75</v>
      </c>
      <c r="E244" s="107"/>
      <c r="F244" s="108" t="s">
        <v>76</v>
      </c>
      <c r="G244" s="107"/>
      <c r="H244" s="109">
        <v>0.59799999999999998</v>
      </c>
      <c r="I244" s="107"/>
      <c r="J244" s="107"/>
      <c r="K244" s="107"/>
      <c r="L244" s="107"/>
      <c r="M244" s="110"/>
      <c r="N244" s="111"/>
      <c r="O244" s="107"/>
      <c r="P244" s="107"/>
      <c r="Q244" s="107"/>
      <c r="R244" s="107"/>
      <c r="S244" s="107"/>
      <c r="T244" s="107"/>
      <c r="U244" s="107"/>
      <c r="V244" s="107"/>
      <c r="W244" s="107"/>
      <c r="X244" s="112"/>
      <c r="AK244" s="113" t="s">
        <v>75</v>
      </c>
      <c r="AL244" s="113" t="s">
        <v>6</v>
      </c>
      <c r="AM244" s="113" t="s">
        <v>73</v>
      </c>
      <c r="AN244" s="113" t="s">
        <v>40</v>
      </c>
      <c r="AO244" s="113" t="s">
        <v>66</v>
      </c>
      <c r="AP244" s="113" t="s">
        <v>68</v>
      </c>
    </row>
    <row r="245" spans="2:56" s="16" customFormat="1" ht="15.75" customHeight="1" x14ac:dyDescent="0.25">
      <c r="B245" s="17"/>
      <c r="C245" s="121" t="s">
        <v>278</v>
      </c>
      <c r="D245" s="121" t="s">
        <v>70</v>
      </c>
      <c r="E245" s="122" t="s">
        <v>279</v>
      </c>
      <c r="F245" s="123" t="s">
        <v>280</v>
      </c>
      <c r="G245" s="124" t="s">
        <v>81</v>
      </c>
      <c r="H245" s="125">
        <v>2.6</v>
      </c>
      <c r="I245" s="126"/>
      <c r="J245" s="126"/>
      <c r="K245" s="126">
        <f>ROUND($P$245*$H$245,2)</f>
        <v>0</v>
      </c>
      <c r="L245" s="123" t="s">
        <v>72</v>
      </c>
      <c r="M245" s="65"/>
      <c r="N245" s="88"/>
      <c r="O245" s="89" t="s">
        <v>28</v>
      </c>
      <c r="P245" s="32">
        <f>$I$245+$J$245</f>
        <v>0</v>
      </c>
      <c r="Q245" s="32">
        <f>ROUND($I$245*$H$245,2)</f>
        <v>0</v>
      </c>
      <c r="R245" s="32">
        <f>ROUND($J$245*$H$245,2)</f>
        <v>0</v>
      </c>
      <c r="S245" s="19"/>
      <c r="T245" s="19"/>
      <c r="U245" s="90">
        <v>6.3200000000000001E-3</v>
      </c>
      <c r="V245" s="90">
        <f>$U$245*$H$245</f>
        <v>1.6432000000000002E-2</v>
      </c>
      <c r="W245" s="90">
        <v>0</v>
      </c>
      <c r="X245" s="91">
        <f>$W$245*$H$245</f>
        <v>0</v>
      </c>
      <c r="AI245" s="22" t="s">
        <v>73</v>
      </c>
      <c r="AK245" s="22" t="s">
        <v>70</v>
      </c>
      <c r="AL245" s="22" t="s">
        <v>6</v>
      </c>
      <c r="AP245" s="16" t="s">
        <v>68</v>
      </c>
      <c r="AV245" s="92">
        <f>IF($O$245="základní",$K$245,0)</f>
        <v>0</v>
      </c>
      <c r="AW245" s="92">
        <f>IF($O$245="snížená",$K$245,0)</f>
        <v>0</v>
      </c>
      <c r="AX245" s="92">
        <f>IF($O$245="zákl. přenesená",$K$245,0)</f>
        <v>0</v>
      </c>
      <c r="AY245" s="92">
        <f>IF($O$245="sníž. přenesená",$K$245,0)</f>
        <v>0</v>
      </c>
      <c r="AZ245" s="92">
        <f>IF($O$245="nulová",$K$245,0)</f>
        <v>0</v>
      </c>
      <c r="BA245" s="22" t="s">
        <v>66</v>
      </c>
      <c r="BB245" s="92">
        <f>ROUND($P$245*$H$245,2)</f>
        <v>0</v>
      </c>
      <c r="BC245" s="22" t="s">
        <v>73</v>
      </c>
      <c r="BD245" s="22" t="s">
        <v>281</v>
      </c>
    </row>
    <row r="246" spans="2:56" s="16" customFormat="1" ht="27" customHeight="1" x14ac:dyDescent="0.25">
      <c r="B246" s="17"/>
      <c r="C246" s="19"/>
      <c r="D246" s="93" t="s">
        <v>74</v>
      </c>
      <c r="E246" s="19"/>
      <c r="F246" s="94" t="s">
        <v>282</v>
      </c>
      <c r="G246" s="19"/>
      <c r="H246" s="19"/>
      <c r="I246" s="19"/>
      <c r="J246" s="19"/>
      <c r="K246" s="19"/>
      <c r="L246" s="19"/>
      <c r="M246" s="65"/>
      <c r="N246" s="95"/>
      <c r="O246" s="19"/>
      <c r="P246" s="19"/>
      <c r="Q246" s="19"/>
      <c r="R246" s="19"/>
      <c r="S246" s="19"/>
      <c r="T246" s="19"/>
      <c r="U246" s="19"/>
      <c r="V246" s="19"/>
      <c r="W246" s="19"/>
      <c r="X246" s="96"/>
      <c r="AK246" s="16" t="s">
        <v>74</v>
      </c>
      <c r="AL246" s="16" t="s">
        <v>6</v>
      </c>
    </row>
    <row r="247" spans="2:56" s="16" customFormat="1" ht="15.75" customHeight="1" x14ac:dyDescent="0.25">
      <c r="B247" s="132"/>
      <c r="C247" s="133"/>
      <c r="D247" s="99" t="s">
        <v>75</v>
      </c>
      <c r="E247" s="133"/>
      <c r="F247" s="134" t="s">
        <v>161</v>
      </c>
      <c r="G247" s="133"/>
      <c r="H247" s="133"/>
      <c r="I247" s="133"/>
      <c r="J247" s="133"/>
      <c r="K247" s="133"/>
      <c r="L247" s="133"/>
      <c r="M247" s="135"/>
      <c r="N247" s="136"/>
      <c r="O247" s="133"/>
      <c r="P247" s="133"/>
      <c r="Q247" s="133"/>
      <c r="R247" s="133"/>
      <c r="S247" s="133"/>
      <c r="T247" s="133"/>
      <c r="U247" s="133"/>
      <c r="V247" s="133"/>
      <c r="W247" s="133"/>
      <c r="X247" s="137"/>
      <c r="AK247" s="138" t="s">
        <v>75</v>
      </c>
      <c r="AL247" s="138" t="s">
        <v>6</v>
      </c>
      <c r="AM247" s="138" t="s">
        <v>66</v>
      </c>
      <c r="AN247" s="138" t="s">
        <v>40</v>
      </c>
      <c r="AO247" s="138" t="s">
        <v>67</v>
      </c>
      <c r="AP247" s="138" t="s">
        <v>68</v>
      </c>
    </row>
    <row r="248" spans="2:56" s="16" customFormat="1" ht="15.75" customHeight="1" x14ac:dyDescent="0.25">
      <c r="B248" s="97"/>
      <c r="C248" s="98"/>
      <c r="D248" s="99" t="s">
        <v>75</v>
      </c>
      <c r="E248" s="98"/>
      <c r="F248" s="100" t="s">
        <v>283</v>
      </c>
      <c r="G248" s="98"/>
      <c r="H248" s="101">
        <v>2.6</v>
      </c>
      <c r="I248" s="98"/>
      <c r="J248" s="98"/>
      <c r="K248" s="98"/>
      <c r="L248" s="98"/>
      <c r="M248" s="102"/>
      <c r="N248" s="103"/>
      <c r="O248" s="98"/>
      <c r="P248" s="98"/>
      <c r="Q248" s="98"/>
      <c r="R248" s="98"/>
      <c r="S248" s="98"/>
      <c r="T248" s="98"/>
      <c r="U248" s="98"/>
      <c r="V248" s="98"/>
      <c r="W248" s="98"/>
      <c r="X248" s="104"/>
      <c r="AK248" s="105" t="s">
        <v>75</v>
      </c>
      <c r="AL248" s="105" t="s">
        <v>6</v>
      </c>
      <c r="AM248" s="105" t="s">
        <v>6</v>
      </c>
      <c r="AN248" s="105" t="s">
        <v>40</v>
      </c>
      <c r="AO248" s="105" t="s">
        <v>67</v>
      </c>
      <c r="AP248" s="105" t="s">
        <v>68</v>
      </c>
    </row>
    <row r="249" spans="2:56" s="16" customFormat="1" ht="15.75" customHeight="1" x14ac:dyDescent="0.25">
      <c r="B249" s="106"/>
      <c r="C249" s="107"/>
      <c r="D249" s="99" t="s">
        <v>75</v>
      </c>
      <c r="E249" s="107"/>
      <c r="F249" s="108" t="s">
        <v>76</v>
      </c>
      <c r="G249" s="107"/>
      <c r="H249" s="109">
        <v>2.6</v>
      </c>
      <c r="I249" s="107"/>
      <c r="J249" s="107"/>
      <c r="K249" s="107"/>
      <c r="L249" s="107"/>
      <c r="M249" s="110"/>
      <c r="N249" s="111"/>
      <c r="O249" s="107"/>
      <c r="P249" s="107"/>
      <c r="Q249" s="107"/>
      <c r="R249" s="107"/>
      <c r="S249" s="107"/>
      <c r="T249" s="107"/>
      <c r="U249" s="107"/>
      <c r="V249" s="107"/>
      <c r="W249" s="107"/>
      <c r="X249" s="112"/>
      <c r="AK249" s="113" t="s">
        <v>75</v>
      </c>
      <c r="AL249" s="113" t="s">
        <v>6</v>
      </c>
      <c r="AM249" s="113" t="s">
        <v>73</v>
      </c>
      <c r="AN249" s="113" t="s">
        <v>40</v>
      </c>
      <c r="AO249" s="113" t="s">
        <v>66</v>
      </c>
      <c r="AP249" s="113" t="s">
        <v>68</v>
      </c>
    </row>
    <row r="250" spans="2:56" s="80" customFormat="1" ht="30.75" customHeight="1" x14ac:dyDescent="0.3">
      <c r="B250" s="81"/>
      <c r="C250" s="82"/>
      <c r="D250" s="147" t="s">
        <v>63</v>
      </c>
      <c r="E250" s="151" t="s">
        <v>79</v>
      </c>
      <c r="F250" s="151" t="s">
        <v>284</v>
      </c>
      <c r="G250" s="147"/>
      <c r="H250" s="147"/>
      <c r="I250" s="147"/>
      <c r="J250" s="147"/>
      <c r="K250" s="152">
        <f>$BB$250</f>
        <v>0</v>
      </c>
      <c r="L250" s="147"/>
      <c r="M250" s="150"/>
      <c r="N250" s="83"/>
      <c r="O250" s="82"/>
      <c r="P250" s="82"/>
      <c r="Q250" s="131">
        <f>SUM($Q$251:$Q$350)</f>
        <v>0</v>
      </c>
      <c r="R250" s="131">
        <f>SUM($R$251:$R$350)</f>
        <v>0</v>
      </c>
      <c r="S250" s="82"/>
      <c r="T250" s="84">
        <f>SUM($T$251:$T$350)</f>
        <v>0</v>
      </c>
      <c r="U250" s="82"/>
      <c r="V250" s="84">
        <f>SUM($V$251:$V$350)</f>
        <v>99.13015</v>
      </c>
      <c r="W250" s="82"/>
      <c r="X250" s="85">
        <f>SUM($X$251:$X$350)</f>
        <v>0</v>
      </c>
      <c r="AI250" s="86" t="s">
        <v>66</v>
      </c>
      <c r="AK250" s="86" t="s">
        <v>63</v>
      </c>
      <c r="AL250" s="86" t="s">
        <v>66</v>
      </c>
      <c r="AP250" s="86" t="s">
        <v>68</v>
      </c>
      <c r="BB250" s="87">
        <f>SUM($BB$251:$BB$350)</f>
        <v>0</v>
      </c>
    </row>
    <row r="251" spans="2:56" s="16" customFormat="1" ht="15.75" customHeight="1" x14ac:dyDescent="0.25">
      <c r="B251" s="17"/>
      <c r="C251" s="121" t="s">
        <v>285</v>
      </c>
      <c r="D251" s="121" t="s">
        <v>70</v>
      </c>
      <c r="E251" s="122" t="s">
        <v>286</v>
      </c>
      <c r="F251" s="123" t="s">
        <v>287</v>
      </c>
      <c r="G251" s="124" t="s">
        <v>81</v>
      </c>
      <c r="H251" s="125">
        <v>134</v>
      </c>
      <c r="I251" s="126"/>
      <c r="J251" s="126"/>
      <c r="K251" s="126">
        <f>ROUND($P$251*$H$251,2)</f>
        <v>0</v>
      </c>
      <c r="L251" s="123" t="s">
        <v>72</v>
      </c>
      <c r="M251" s="65"/>
      <c r="N251" s="88"/>
      <c r="O251" s="89" t="s">
        <v>28</v>
      </c>
      <c r="P251" s="32">
        <f>$I$251+$J$251</f>
        <v>0</v>
      </c>
      <c r="Q251" s="32">
        <f>ROUND($I$251*$H$251,2)</f>
        <v>0</v>
      </c>
      <c r="R251" s="32">
        <f>ROUND($J$251*$H$251,2)</f>
        <v>0</v>
      </c>
      <c r="S251" s="19"/>
      <c r="T251" s="19"/>
      <c r="U251" s="90">
        <v>0</v>
      </c>
      <c r="V251" s="90">
        <f>$U$251*$H$251</f>
        <v>0</v>
      </c>
      <c r="W251" s="90">
        <v>0</v>
      </c>
      <c r="X251" s="91">
        <f>$W$251*$H$251</f>
        <v>0</v>
      </c>
      <c r="AI251" s="22" t="s">
        <v>73</v>
      </c>
      <c r="AK251" s="22" t="s">
        <v>70</v>
      </c>
      <c r="AL251" s="22" t="s">
        <v>6</v>
      </c>
      <c r="AP251" s="16" t="s">
        <v>68</v>
      </c>
      <c r="AV251" s="92">
        <f>IF($O$251="základní",$K$251,0)</f>
        <v>0</v>
      </c>
      <c r="AW251" s="92">
        <f>IF($O$251="snížená",$K$251,0)</f>
        <v>0</v>
      </c>
      <c r="AX251" s="92">
        <f>IF($O$251="zákl. přenesená",$K$251,0)</f>
        <v>0</v>
      </c>
      <c r="AY251" s="92">
        <f>IF($O$251="sníž. přenesená",$K$251,0)</f>
        <v>0</v>
      </c>
      <c r="AZ251" s="92">
        <f>IF($O$251="nulová",$K$251,0)</f>
        <v>0</v>
      </c>
      <c r="BA251" s="22" t="s">
        <v>66</v>
      </c>
      <c r="BB251" s="92">
        <f>ROUND($P$251*$H$251,2)</f>
        <v>0</v>
      </c>
      <c r="BC251" s="22" t="s">
        <v>73</v>
      </c>
      <c r="BD251" s="22" t="s">
        <v>288</v>
      </c>
    </row>
    <row r="252" spans="2:56" s="16" customFormat="1" ht="16.5" customHeight="1" x14ac:dyDescent="0.25">
      <c r="B252" s="17"/>
      <c r="C252" s="19"/>
      <c r="D252" s="93" t="s">
        <v>74</v>
      </c>
      <c r="E252" s="19"/>
      <c r="F252" s="94" t="s">
        <v>289</v>
      </c>
      <c r="G252" s="19"/>
      <c r="H252" s="19"/>
      <c r="I252" s="19"/>
      <c r="J252" s="19"/>
      <c r="K252" s="19"/>
      <c r="L252" s="19"/>
      <c r="M252" s="65"/>
      <c r="N252" s="95"/>
      <c r="O252" s="19"/>
      <c r="P252" s="19"/>
      <c r="Q252" s="19"/>
      <c r="R252" s="19"/>
      <c r="S252" s="19"/>
      <c r="T252" s="19"/>
      <c r="U252" s="19"/>
      <c r="V252" s="19"/>
      <c r="W252" s="19"/>
      <c r="X252" s="96"/>
      <c r="AK252" s="16" t="s">
        <v>74</v>
      </c>
      <c r="AL252" s="16" t="s">
        <v>6</v>
      </c>
    </row>
    <row r="253" spans="2:56" s="16" customFormat="1" ht="15.75" customHeight="1" x14ac:dyDescent="0.25">
      <c r="B253" s="132"/>
      <c r="C253" s="133"/>
      <c r="D253" s="99" t="s">
        <v>75</v>
      </c>
      <c r="E253" s="133"/>
      <c r="F253" s="134" t="s">
        <v>290</v>
      </c>
      <c r="G253" s="133"/>
      <c r="H253" s="133"/>
      <c r="I253" s="133"/>
      <c r="J253" s="133"/>
      <c r="K253" s="133"/>
      <c r="L253" s="133"/>
      <c r="M253" s="135"/>
      <c r="N253" s="136"/>
      <c r="O253" s="133"/>
      <c r="P253" s="133"/>
      <c r="Q253" s="133"/>
      <c r="R253" s="133"/>
      <c r="S253" s="133"/>
      <c r="T253" s="133"/>
      <c r="U253" s="133"/>
      <c r="V253" s="133"/>
      <c r="W253" s="133"/>
      <c r="X253" s="137"/>
      <c r="AK253" s="138" t="s">
        <v>75</v>
      </c>
      <c r="AL253" s="138" t="s">
        <v>6</v>
      </c>
      <c r="AM253" s="138" t="s">
        <v>66</v>
      </c>
      <c r="AN253" s="138" t="s">
        <v>40</v>
      </c>
      <c r="AO253" s="138" t="s">
        <v>67</v>
      </c>
      <c r="AP253" s="138" t="s">
        <v>68</v>
      </c>
    </row>
    <row r="254" spans="2:56" s="16" customFormat="1" ht="15.75" customHeight="1" x14ac:dyDescent="0.25">
      <c r="B254" s="97"/>
      <c r="C254" s="98"/>
      <c r="D254" s="99" t="s">
        <v>75</v>
      </c>
      <c r="E254" s="98"/>
      <c r="F254" s="100" t="s">
        <v>291</v>
      </c>
      <c r="G254" s="98"/>
      <c r="H254" s="101">
        <v>134</v>
      </c>
      <c r="I254" s="98"/>
      <c r="J254" s="98"/>
      <c r="K254" s="98"/>
      <c r="L254" s="98"/>
      <c r="M254" s="102"/>
      <c r="N254" s="103"/>
      <c r="O254" s="98"/>
      <c r="P254" s="98"/>
      <c r="Q254" s="98"/>
      <c r="R254" s="98"/>
      <c r="S254" s="98"/>
      <c r="T254" s="98"/>
      <c r="U254" s="98"/>
      <c r="V254" s="98"/>
      <c r="W254" s="98"/>
      <c r="X254" s="104"/>
      <c r="AK254" s="105" t="s">
        <v>75</v>
      </c>
      <c r="AL254" s="105" t="s">
        <v>6</v>
      </c>
      <c r="AM254" s="105" t="s">
        <v>6</v>
      </c>
      <c r="AN254" s="105" t="s">
        <v>40</v>
      </c>
      <c r="AO254" s="105" t="s">
        <v>67</v>
      </c>
      <c r="AP254" s="105" t="s">
        <v>68</v>
      </c>
    </row>
    <row r="255" spans="2:56" s="16" customFormat="1" ht="15.75" customHeight="1" x14ac:dyDescent="0.25">
      <c r="B255" s="106"/>
      <c r="C255" s="107"/>
      <c r="D255" s="99" t="s">
        <v>75</v>
      </c>
      <c r="E255" s="107"/>
      <c r="F255" s="108" t="s">
        <v>76</v>
      </c>
      <c r="G255" s="107"/>
      <c r="H255" s="109">
        <v>134</v>
      </c>
      <c r="I255" s="107"/>
      <c r="J255" s="107"/>
      <c r="K255" s="107"/>
      <c r="L255" s="107"/>
      <c r="M255" s="110"/>
      <c r="N255" s="111"/>
      <c r="O255" s="107"/>
      <c r="P255" s="107"/>
      <c r="Q255" s="107"/>
      <c r="R255" s="107"/>
      <c r="S255" s="107"/>
      <c r="T255" s="107"/>
      <c r="U255" s="107"/>
      <c r="V255" s="107"/>
      <c r="W255" s="107"/>
      <c r="X255" s="112"/>
      <c r="AK255" s="113" t="s">
        <v>75</v>
      </c>
      <c r="AL255" s="113" t="s">
        <v>6</v>
      </c>
      <c r="AM255" s="113" t="s">
        <v>73</v>
      </c>
      <c r="AN255" s="113" t="s">
        <v>40</v>
      </c>
      <c r="AO255" s="113" t="s">
        <v>66</v>
      </c>
      <c r="AP255" s="113" t="s">
        <v>68</v>
      </c>
    </row>
    <row r="256" spans="2:56" s="16" customFormat="1" ht="15.75" customHeight="1" x14ac:dyDescent="0.25">
      <c r="B256" s="17"/>
      <c r="C256" s="121" t="s">
        <v>292</v>
      </c>
      <c r="D256" s="121" t="s">
        <v>70</v>
      </c>
      <c r="E256" s="122" t="s">
        <v>293</v>
      </c>
      <c r="F256" s="123" t="s">
        <v>294</v>
      </c>
      <c r="G256" s="124" t="s">
        <v>81</v>
      </c>
      <c r="H256" s="125">
        <v>72</v>
      </c>
      <c r="I256" s="126"/>
      <c r="J256" s="126"/>
      <c r="K256" s="126">
        <f>ROUND($P$256*$H$256,2)</f>
        <v>0</v>
      </c>
      <c r="L256" s="123" t="s">
        <v>72</v>
      </c>
      <c r="M256" s="65"/>
      <c r="N256" s="88"/>
      <c r="O256" s="89" t="s">
        <v>28</v>
      </c>
      <c r="P256" s="32">
        <f>$I$256+$J$256</f>
        <v>0</v>
      </c>
      <c r="Q256" s="32">
        <f>ROUND($I$256*$H$256,2)</f>
        <v>0</v>
      </c>
      <c r="R256" s="32">
        <f>ROUND($J$256*$H$256,2)</f>
        <v>0</v>
      </c>
      <c r="S256" s="19"/>
      <c r="T256" s="19"/>
      <c r="U256" s="90">
        <v>0</v>
      </c>
      <c r="V256" s="90">
        <f>$U$256*$H$256</f>
        <v>0</v>
      </c>
      <c r="W256" s="90">
        <v>0</v>
      </c>
      <c r="X256" s="91">
        <f>$W$256*$H$256</f>
        <v>0</v>
      </c>
      <c r="AI256" s="22" t="s">
        <v>73</v>
      </c>
      <c r="AK256" s="22" t="s">
        <v>70</v>
      </c>
      <c r="AL256" s="22" t="s">
        <v>6</v>
      </c>
      <c r="AP256" s="16" t="s">
        <v>68</v>
      </c>
      <c r="AV256" s="92">
        <f>IF($O$256="základní",$K$256,0)</f>
        <v>0</v>
      </c>
      <c r="AW256" s="92">
        <f>IF($O$256="snížená",$K$256,0)</f>
        <v>0</v>
      </c>
      <c r="AX256" s="92">
        <f>IF($O$256="zákl. přenesená",$K$256,0)</f>
        <v>0</v>
      </c>
      <c r="AY256" s="92">
        <f>IF($O$256="sníž. přenesená",$K$256,0)</f>
        <v>0</v>
      </c>
      <c r="AZ256" s="92">
        <f>IF($O$256="nulová",$K$256,0)</f>
        <v>0</v>
      </c>
      <c r="BA256" s="22" t="s">
        <v>66</v>
      </c>
      <c r="BB256" s="92">
        <f>ROUND($P$256*$H$256,2)</f>
        <v>0</v>
      </c>
      <c r="BC256" s="22" t="s">
        <v>73</v>
      </c>
      <c r="BD256" s="22" t="s">
        <v>295</v>
      </c>
    </row>
    <row r="257" spans="2:56" s="16" customFormat="1" ht="16.5" customHeight="1" x14ac:dyDescent="0.25">
      <c r="B257" s="17"/>
      <c r="C257" s="19"/>
      <c r="D257" s="93" t="s">
        <v>74</v>
      </c>
      <c r="E257" s="19"/>
      <c r="F257" s="94" t="s">
        <v>296</v>
      </c>
      <c r="G257" s="19"/>
      <c r="H257" s="19"/>
      <c r="I257" s="19"/>
      <c r="J257" s="19"/>
      <c r="K257" s="19"/>
      <c r="L257" s="19"/>
      <c r="M257" s="65"/>
      <c r="N257" s="95"/>
      <c r="O257" s="19"/>
      <c r="P257" s="19"/>
      <c r="Q257" s="19"/>
      <c r="R257" s="19"/>
      <c r="S257" s="19"/>
      <c r="T257" s="19"/>
      <c r="U257" s="19"/>
      <c r="V257" s="19"/>
      <c r="W257" s="19"/>
      <c r="X257" s="96"/>
      <c r="AK257" s="16" t="s">
        <v>74</v>
      </c>
      <c r="AL257" s="16" t="s">
        <v>6</v>
      </c>
    </row>
    <row r="258" spans="2:56" s="16" customFormat="1" ht="15.75" customHeight="1" x14ac:dyDescent="0.25">
      <c r="B258" s="132"/>
      <c r="C258" s="133"/>
      <c r="D258" s="99" t="s">
        <v>75</v>
      </c>
      <c r="E258" s="133"/>
      <c r="F258" s="134" t="s">
        <v>297</v>
      </c>
      <c r="G258" s="133"/>
      <c r="H258" s="133"/>
      <c r="I258" s="133"/>
      <c r="J258" s="133"/>
      <c r="K258" s="133"/>
      <c r="L258" s="133"/>
      <c r="M258" s="135"/>
      <c r="N258" s="136"/>
      <c r="O258" s="133"/>
      <c r="P258" s="133"/>
      <c r="Q258" s="133"/>
      <c r="R258" s="133"/>
      <c r="S258" s="133"/>
      <c r="T258" s="133"/>
      <c r="U258" s="133"/>
      <c r="V258" s="133"/>
      <c r="W258" s="133"/>
      <c r="X258" s="137"/>
      <c r="AK258" s="138" t="s">
        <v>75</v>
      </c>
      <c r="AL258" s="138" t="s">
        <v>6</v>
      </c>
      <c r="AM258" s="138" t="s">
        <v>66</v>
      </c>
      <c r="AN258" s="138" t="s">
        <v>40</v>
      </c>
      <c r="AO258" s="138" t="s">
        <v>67</v>
      </c>
      <c r="AP258" s="138" t="s">
        <v>68</v>
      </c>
    </row>
    <row r="259" spans="2:56" s="16" customFormat="1" ht="15.75" customHeight="1" x14ac:dyDescent="0.25">
      <c r="B259" s="97"/>
      <c r="C259" s="98"/>
      <c r="D259" s="99" t="s">
        <v>75</v>
      </c>
      <c r="E259" s="98"/>
      <c r="F259" s="100" t="s">
        <v>298</v>
      </c>
      <c r="G259" s="98"/>
      <c r="H259" s="101">
        <v>72</v>
      </c>
      <c r="I259" s="98"/>
      <c r="J259" s="98"/>
      <c r="K259" s="98"/>
      <c r="L259" s="98"/>
      <c r="M259" s="102"/>
      <c r="N259" s="103"/>
      <c r="O259" s="98"/>
      <c r="P259" s="98"/>
      <c r="Q259" s="98"/>
      <c r="R259" s="98"/>
      <c r="S259" s="98"/>
      <c r="T259" s="98"/>
      <c r="U259" s="98"/>
      <c r="V259" s="98"/>
      <c r="W259" s="98"/>
      <c r="X259" s="104"/>
      <c r="AK259" s="105" t="s">
        <v>75</v>
      </c>
      <c r="AL259" s="105" t="s">
        <v>6</v>
      </c>
      <c r="AM259" s="105" t="s">
        <v>6</v>
      </c>
      <c r="AN259" s="105" t="s">
        <v>40</v>
      </c>
      <c r="AO259" s="105" t="s">
        <v>67</v>
      </c>
      <c r="AP259" s="105" t="s">
        <v>68</v>
      </c>
    </row>
    <row r="260" spans="2:56" s="16" customFormat="1" ht="15.75" customHeight="1" x14ac:dyDescent="0.25">
      <c r="B260" s="106"/>
      <c r="C260" s="107"/>
      <c r="D260" s="99" t="s">
        <v>75</v>
      </c>
      <c r="E260" s="107"/>
      <c r="F260" s="108" t="s">
        <v>76</v>
      </c>
      <c r="G260" s="107"/>
      <c r="H260" s="109">
        <v>72</v>
      </c>
      <c r="I260" s="107"/>
      <c r="J260" s="107"/>
      <c r="K260" s="107"/>
      <c r="L260" s="107"/>
      <c r="M260" s="110"/>
      <c r="N260" s="111"/>
      <c r="O260" s="107"/>
      <c r="P260" s="107"/>
      <c r="Q260" s="107"/>
      <c r="R260" s="107"/>
      <c r="S260" s="107"/>
      <c r="T260" s="107"/>
      <c r="U260" s="107"/>
      <c r="V260" s="107"/>
      <c r="W260" s="107"/>
      <c r="X260" s="112"/>
      <c r="AK260" s="113" t="s">
        <v>75</v>
      </c>
      <c r="AL260" s="113" t="s">
        <v>6</v>
      </c>
      <c r="AM260" s="113" t="s">
        <v>73</v>
      </c>
      <c r="AN260" s="113" t="s">
        <v>40</v>
      </c>
      <c r="AO260" s="113" t="s">
        <v>66</v>
      </c>
      <c r="AP260" s="113" t="s">
        <v>68</v>
      </c>
    </row>
    <row r="261" spans="2:56" s="16" customFormat="1" ht="15.75" customHeight="1" x14ac:dyDescent="0.25">
      <c r="B261" s="17"/>
      <c r="C261" s="121" t="s">
        <v>299</v>
      </c>
      <c r="D261" s="121" t="s">
        <v>70</v>
      </c>
      <c r="E261" s="122" t="s">
        <v>293</v>
      </c>
      <c r="F261" s="123" t="s">
        <v>294</v>
      </c>
      <c r="G261" s="124" t="s">
        <v>81</v>
      </c>
      <c r="H261" s="125">
        <v>347</v>
      </c>
      <c r="I261" s="126"/>
      <c r="J261" s="126"/>
      <c r="K261" s="126">
        <f>ROUND($P$261*$H$261,2)</f>
        <v>0</v>
      </c>
      <c r="L261" s="123" t="s">
        <v>72</v>
      </c>
      <c r="M261" s="65"/>
      <c r="N261" s="88"/>
      <c r="O261" s="89" t="s">
        <v>28</v>
      </c>
      <c r="P261" s="32">
        <f>$I$261+$J$261</f>
        <v>0</v>
      </c>
      <c r="Q261" s="32">
        <f>ROUND($I$261*$H$261,2)</f>
        <v>0</v>
      </c>
      <c r="R261" s="32">
        <f>ROUND($J$261*$H$261,2)</f>
        <v>0</v>
      </c>
      <c r="S261" s="19"/>
      <c r="T261" s="19"/>
      <c r="U261" s="90">
        <v>0</v>
      </c>
      <c r="V261" s="90">
        <f>$U$261*$H$261</f>
        <v>0</v>
      </c>
      <c r="W261" s="90">
        <v>0</v>
      </c>
      <c r="X261" s="91">
        <f>$W$261*$H$261</f>
        <v>0</v>
      </c>
      <c r="AI261" s="22" t="s">
        <v>73</v>
      </c>
      <c r="AK261" s="22" t="s">
        <v>70</v>
      </c>
      <c r="AL261" s="22" t="s">
        <v>6</v>
      </c>
      <c r="AP261" s="16" t="s">
        <v>68</v>
      </c>
      <c r="AV261" s="92">
        <f>IF($O$261="základní",$K$261,0)</f>
        <v>0</v>
      </c>
      <c r="AW261" s="92">
        <f>IF($O$261="snížená",$K$261,0)</f>
        <v>0</v>
      </c>
      <c r="AX261" s="92">
        <f>IF($O$261="zákl. přenesená",$K$261,0)</f>
        <v>0</v>
      </c>
      <c r="AY261" s="92">
        <f>IF($O$261="sníž. přenesená",$K$261,0)</f>
        <v>0</v>
      </c>
      <c r="AZ261" s="92">
        <f>IF($O$261="nulová",$K$261,0)</f>
        <v>0</v>
      </c>
      <c r="BA261" s="22" t="s">
        <v>66</v>
      </c>
      <c r="BB261" s="92">
        <f>ROUND($P$261*$H$261,2)</f>
        <v>0</v>
      </c>
      <c r="BC261" s="22" t="s">
        <v>73</v>
      </c>
      <c r="BD261" s="22" t="s">
        <v>300</v>
      </c>
    </row>
    <row r="262" spans="2:56" s="16" customFormat="1" ht="16.5" customHeight="1" x14ac:dyDescent="0.25">
      <c r="B262" s="17"/>
      <c r="C262" s="19"/>
      <c r="D262" s="93" t="s">
        <v>74</v>
      </c>
      <c r="E262" s="19"/>
      <c r="F262" s="94" t="s">
        <v>296</v>
      </c>
      <c r="G262" s="19"/>
      <c r="H262" s="19"/>
      <c r="I262" s="19"/>
      <c r="J262" s="19"/>
      <c r="K262" s="19"/>
      <c r="L262" s="19"/>
      <c r="M262" s="65"/>
      <c r="N262" s="95"/>
      <c r="O262" s="19"/>
      <c r="P262" s="19"/>
      <c r="Q262" s="19"/>
      <c r="R262" s="19"/>
      <c r="S262" s="19"/>
      <c r="T262" s="19"/>
      <c r="U262" s="19"/>
      <c r="V262" s="19"/>
      <c r="W262" s="19"/>
      <c r="X262" s="96"/>
      <c r="AK262" s="16" t="s">
        <v>74</v>
      </c>
      <c r="AL262" s="16" t="s">
        <v>6</v>
      </c>
    </row>
    <row r="263" spans="2:56" s="16" customFormat="1" ht="15.75" customHeight="1" x14ac:dyDescent="0.25">
      <c r="B263" s="132"/>
      <c r="C263" s="133"/>
      <c r="D263" s="99" t="s">
        <v>75</v>
      </c>
      <c r="E263" s="133"/>
      <c r="F263" s="134" t="s">
        <v>301</v>
      </c>
      <c r="G263" s="133"/>
      <c r="H263" s="133"/>
      <c r="I263" s="133"/>
      <c r="J263" s="133"/>
      <c r="K263" s="133"/>
      <c r="L263" s="133"/>
      <c r="M263" s="135"/>
      <c r="N263" s="136"/>
      <c r="O263" s="133"/>
      <c r="P263" s="133"/>
      <c r="Q263" s="133"/>
      <c r="R263" s="133"/>
      <c r="S263" s="133"/>
      <c r="T263" s="133"/>
      <c r="U263" s="133"/>
      <c r="V263" s="133"/>
      <c r="W263" s="133"/>
      <c r="X263" s="137"/>
      <c r="AK263" s="138" t="s">
        <v>75</v>
      </c>
      <c r="AL263" s="138" t="s">
        <v>6</v>
      </c>
      <c r="AM263" s="138" t="s">
        <v>66</v>
      </c>
      <c r="AN263" s="138" t="s">
        <v>40</v>
      </c>
      <c r="AO263" s="138" t="s">
        <v>67</v>
      </c>
      <c r="AP263" s="138" t="s">
        <v>68</v>
      </c>
    </row>
    <row r="264" spans="2:56" s="16" customFormat="1" ht="15.75" customHeight="1" x14ac:dyDescent="0.25">
      <c r="B264" s="97"/>
      <c r="C264" s="98"/>
      <c r="D264" s="99" t="s">
        <v>75</v>
      </c>
      <c r="E264" s="98"/>
      <c r="F264" s="100" t="s">
        <v>302</v>
      </c>
      <c r="G264" s="98"/>
      <c r="H264" s="101">
        <v>347</v>
      </c>
      <c r="I264" s="98"/>
      <c r="J264" s="98"/>
      <c r="K264" s="98"/>
      <c r="L264" s="98"/>
      <c r="M264" s="102"/>
      <c r="N264" s="103"/>
      <c r="O264" s="98"/>
      <c r="P264" s="98"/>
      <c r="Q264" s="98"/>
      <c r="R264" s="98"/>
      <c r="S264" s="98"/>
      <c r="T264" s="98"/>
      <c r="U264" s="98"/>
      <c r="V264" s="98"/>
      <c r="W264" s="98"/>
      <c r="X264" s="104"/>
      <c r="AK264" s="105" t="s">
        <v>75</v>
      </c>
      <c r="AL264" s="105" t="s">
        <v>6</v>
      </c>
      <c r="AM264" s="105" t="s">
        <v>6</v>
      </c>
      <c r="AN264" s="105" t="s">
        <v>40</v>
      </c>
      <c r="AO264" s="105" t="s">
        <v>67</v>
      </c>
      <c r="AP264" s="105" t="s">
        <v>68</v>
      </c>
    </row>
    <row r="265" spans="2:56" s="16" customFormat="1" ht="15.75" customHeight="1" x14ac:dyDescent="0.25">
      <c r="B265" s="106"/>
      <c r="C265" s="107"/>
      <c r="D265" s="99" t="s">
        <v>75</v>
      </c>
      <c r="E265" s="107"/>
      <c r="F265" s="108" t="s">
        <v>76</v>
      </c>
      <c r="G265" s="107"/>
      <c r="H265" s="109">
        <v>347</v>
      </c>
      <c r="I265" s="107"/>
      <c r="J265" s="107"/>
      <c r="K265" s="107"/>
      <c r="L265" s="107"/>
      <c r="M265" s="110"/>
      <c r="N265" s="111"/>
      <c r="O265" s="107"/>
      <c r="P265" s="107"/>
      <c r="Q265" s="107"/>
      <c r="R265" s="107"/>
      <c r="S265" s="107"/>
      <c r="T265" s="107"/>
      <c r="U265" s="107"/>
      <c r="V265" s="107"/>
      <c r="W265" s="107"/>
      <c r="X265" s="112"/>
      <c r="AK265" s="113" t="s">
        <v>75</v>
      </c>
      <c r="AL265" s="113" t="s">
        <v>6</v>
      </c>
      <c r="AM265" s="113" t="s">
        <v>73</v>
      </c>
      <c r="AN265" s="113" t="s">
        <v>40</v>
      </c>
      <c r="AO265" s="113" t="s">
        <v>66</v>
      </c>
      <c r="AP265" s="113" t="s">
        <v>68</v>
      </c>
    </row>
    <row r="266" spans="2:56" s="16" customFormat="1" ht="15.75" customHeight="1" x14ac:dyDescent="0.25">
      <c r="B266" s="17"/>
      <c r="C266" s="121" t="s">
        <v>303</v>
      </c>
      <c r="D266" s="121" t="s">
        <v>70</v>
      </c>
      <c r="E266" s="122" t="s">
        <v>304</v>
      </c>
      <c r="F266" s="123" t="s">
        <v>305</v>
      </c>
      <c r="G266" s="124" t="s">
        <v>81</v>
      </c>
      <c r="H266" s="125">
        <v>112</v>
      </c>
      <c r="I266" s="126"/>
      <c r="J266" s="126"/>
      <c r="K266" s="126">
        <f>ROUND($P$266*$H$266,2)</f>
        <v>0</v>
      </c>
      <c r="L266" s="123" t="s">
        <v>72</v>
      </c>
      <c r="M266" s="65"/>
      <c r="N266" s="88"/>
      <c r="O266" s="89" t="s">
        <v>28</v>
      </c>
      <c r="P266" s="32">
        <f>$I$266+$J$266</f>
        <v>0</v>
      </c>
      <c r="Q266" s="32">
        <f>ROUND($I$266*$H$266,2)</f>
        <v>0</v>
      </c>
      <c r="R266" s="32">
        <f>ROUND($J$266*$H$266,2)</f>
        <v>0</v>
      </c>
      <c r="S266" s="19"/>
      <c r="T266" s="19"/>
      <c r="U266" s="90">
        <v>0</v>
      </c>
      <c r="V266" s="90">
        <f>$U$266*$H$266</f>
        <v>0</v>
      </c>
      <c r="W266" s="90">
        <v>0</v>
      </c>
      <c r="X266" s="91">
        <f>$W$266*$H$266</f>
        <v>0</v>
      </c>
      <c r="AI266" s="22" t="s">
        <v>73</v>
      </c>
      <c r="AK266" s="22" t="s">
        <v>70</v>
      </c>
      <c r="AL266" s="22" t="s">
        <v>6</v>
      </c>
      <c r="AP266" s="16" t="s">
        <v>68</v>
      </c>
      <c r="AV266" s="92">
        <f>IF($O$266="základní",$K$266,0)</f>
        <v>0</v>
      </c>
      <c r="AW266" s="92">
        <f>IF($O$266="snížená",$K$266,0)</f>
        <v>0</v>
      </c>
      <c r="AX266" s="92">
        <f>IF($O$266="zákl. přenesená",$K$266,0)</f>
        <v>0</v>
      </c>
      <c r="AY266" s="92">
        <f>IF($O$266="sníž. přenesená",$K$266,0)</f>
        <v>0</v>
      </c>
      <c r="AZ266" s="92">
        <f>IF($O$266="nulová",$K$266,0)</f>
        <v>0</v>
      </c>
      <c r="BA266" s="22" t="s">
        <v>66</v>
      </c>
      <c r="BB266" s="92">
        <f>ROUND($P$266*$H$266,2)</f>
        <v>0</v>
      </c>
      <c r="BC266" s="22" t="s">
        <v>73</v>
      </c>
      <c r="BD266" s="22" t="s">
        <v>306</v>
      </c>
    </row>
    <row r="267" spans="2:56" s="16" customFormat="1" ht="16.5" customHeight="1" x14ac:dyDescent="0.25">
      <c r="B267" s="17"/>
      <c r="C267" s="19"/>
      <c r="D267" s="93" t="s">
        <v>74</v>
      </c>
      <c r="E267" s="19"/>
      <c r="F267" s="94" t="s">
        <v>307</v>
      </c>
      <c r="G267" s="19"/>
      <c r="H267" s="19"/>
      <c r="I267" s="19"/>
      <c r="J267" s="19"/>
      <c r="K267" s="19"/>
      <c r="L267" s="19"/>
      <c r="M267" s="65"/>
      <c r="N267" s="95"/>
      <c r="O267" s="19"/>
      <c r="P267" s="19"/>
      <c r="Q267" s="19"/>
      <c r="R267" s="19"/>
      <c r="S267" s="19"/>
      <c r="T267" s="19"/>
      <c r="U267" s="19"/>
      <c r="V267" s="19"/>
      <c r="W267" s="19"/>
      <c r="X267" s="96"/>
      <c r="AK267" s="16" t="s">
        <v>74</v>
      </c>
      <c r="AL267" s="16" t="s">
        <v>6</v>
      </c>
    </row>
    <row r="268" spans="2:56" s="16" customFormat="1" ht="15.75" customHeight="1" x14ac:dyDescent="0.25">
      <c r="B268" s="132"/>
      <c r="C268" s="133"/>
      <c r="D268" s="99" t="s">
        <v>75</v>
      </c>
      <c r="E268" s="133"/>
      <c r="F268" s="134" t="s">
        <v>308</v>
      </c>
      <c r="G268" s="133"/>
      <c r="H268" s="133"/>
      <c r="I268" s="133"/>
      <c r="J268" s="133"/>
      <c r="K268" s="133"/>
      <c r="L268" s="133"/>
      <c r="M268" s="135"/>
      <c r="N268" s="136"/>
      <c r="O268" s="133"/>
      <c r="P268" s="133"/>
      <c r="Q268" s="133"/>
      <c r="R268" s="133"/>
      <c r="S268" s="133"/>
      <c r="T268" s="133"/>
      <c r="U268" s="133"/>
      <c r="V268" s="133"/>
      <c r="W268" s="133"/>
      <c r="X268" s="137"/>
      <c r="AK268" s="138" t="s">
        <v>75</v>
      </c>
      <c r="AL268" s="138" t="s">
        <v>6</v>
      </c>
      <c r="AM268" s="138" t="s">
        <v>66</v>
      </c>
      <c r="AN268" s="138" t="s">
        <v>40</v>
      </c>
      <c r="AO268" s="138" t="s">
        <v>67</v>
      </c>
      <c r="AP268" s="138" t="s">
        <v>68</v>
      </c>
    </row>
    <row r="269" spans="2:56" s="16" customFormat="1" ht="15.75" customHeight="1" x14ac:dyDescent="0.25">
      <c r="B269" s="97"/>
      <c r="C269" s="98"/>
      <c r="D269" s="99" t="s">
        <v>75</v>
      </c>
      <c r="E269" s="98"/>
      <c r="F269" s="100" t="s">
        <v>309</v>
      </c>
      <c r="G269" s="98"/>
      <c r="H269" s="101">
        <v>112</v>
      </c>
      <c r="I269" s="98"/>
      <c r="J269" s="98"/>
      <c r="K269" s="98"/>
      <c r="L269" s="98"/>
      <c r="M269" s="102"/>
      <c r="N269" s="103"/>
      <c r="O269" s="98"/>
      <c r="P269" s="98"/>
      <c r="Q269" s="98"/>
      <c r="R269" s="98"/>
      <c r="S269" s="98"/>
      <c r="T269" s="98"/>
      <c r="U269" s="98"/>
      <c r="V269" s="98"/>
      <c r="W269" s="98"/>
      <c r="X269" s="104"/>
      <c r="AK269" s="105" t="s">
        <v>75</v>
      </c>
      <c r="AL269" s="105" t="s">
        <v>6</v>
      </c>
      <c r="AM269" s="105" t="s">
        <v>6</v>
      </c>
      <c r="AN269" s="105" t="s">
        <v>40</v>
      </c>
      <c r="AO269" s="105" t="s">
        <v>67</v>
      </c>
      <c r="AP269" s="105" t="s">
        <v>68</v>
      </c>
    </row>
    <row r="270" spans="2:56" s="16" customFormat="1" ht="15.75" customHeight="1" x14ac:dyDescent="0.25">
      <c r="B270" s="106"/>
      <c r="C270" s="107"/>
      <c r="D270" s="99" t="s">
        <v>75</v>
      </c>
      <c r="E270" s="107"/>
      <c r="F270" s="108" t="s">
        <v>76</v>
      </c>
      <c r="G270" s="107"/>
      <c r="H270" s="109">
        <v>112</v>
      </c>
      <c r="I270" s="107"/>
      <c r="J270" s="107"/>
      <c r="K270" s="107"/>
      <c r="L270" s="107"/>
      <c r="M270" s="110"/>
      <c r="N270" s="111"/>
      <c r="O270" s="107"/>
      <c r="P270" s="107"/>
      <c r="Q270" s="107"/>
      <c r="R270" s="107"/>
      <c r="S270" s="107"/>
      <c r="T270" s="107"/>
      <c r="U270" s="107"/>
      <c r="V270" s="107"/>
      <c r="W270" s="107"/>
      <c r="X270" s="112"/>
      <c r="AK270" s="113" t="s">
        <v>75</v>
      </c>
      <c r="AL270" s="113" t="s">
        <v>6</v>
      </c>
      <c r="AM270" s="113" t="s">
        <v>73</v>
      </c>
      <c r="AN270" s="113" t="s">
        <v>40</v>
      </c>
      <c r="AO270" s="113" t="s">
        <v>66</v>
      </c>
      <c r="AP270" s="113" t="s">
        <v>68</v>
      </c>
    </row>
    <row r="271" spans="2:56" s="16" customFormat="1" ht="15.75" customHeight="1" x14ac:dyDescent="0.25">
      <c r="B271" s="17"/>
      <c r="C271" s="121" t="s">
        <v>310</v>
      </c>
      <c r="D271" s="121" t="s">
        <v>70</v>
      </c>
      <c r="E271" s="122" t="s">
        <v>311</v>
      </c>
      <c r="F271" s="123" t="s">
        <v>312</v>
      </c>
      <c r="G271" s="124" t="s">
        <v>81</v>
      </c>
      <c r="H271" s="125">
        <v>54</v>
      </c>
      <c r="I271" s="126"/>
      <c r="J271" s="126"/>
      <c r="K271" s="126">
        <f>ROUND($P$271*$H$271,2)</f>
        <v>0</v>
      </c>
      <c r="L271" s="123"/>
      <c r="M271" s="65"/>
      <c r="N271" s="88"/>
      <c r="O271" s="89" t="s">
        <v>28</v>
      </c>
      <c r="P271" s="32">
        <f>$I$271+$J$271</f>
        <v>0</v>
      </c>
      <c r="Q271" s="32">
        <f>ROUND($I$271*$H$271,2)</f>
        <v>0</v>
      </c>
      <c r="R271" s="32">
        <f>ROUND($J$271*$H$271,2)</f>
        <v>0</v>
      </c>
      <c r="S271" s="19"/>
      <c r="T271" s="19"/>
      <c r="U271" s="90">
        <v>0</v>
      </c>
      <c r="V271" s="90">
        <f>$U$271*$H$271</f>
        <v>0</v>
      </c>
      <c r="W271" s="90">
        <v>0</v>
      </c>
      <c r="X271" s="91">
        <f>$W$271*$H$271</f>
        <v>0</v>
      </c>
      <c r="AI271" s="22" t="s">
        <v>73</v>
      </c>
      <c r="AK271" s="22" t="s">
        <v>70</v>
      </c>
      <c r="AL271" s="22" t="s">
        <v>6</v>
      </c>
      <c r="AP271" s="16" t="s">
        <v>68</v>
      </c>
      <c r="AV271" s="92">
        <f>IF($O$271="základní",$K$271,0)</f>
        <v>0</v>
      </c>
      <c r="AW271" s="92">
        <f>IF($O$271="snížená",$K$271,0)</f>
        <v>0</v>
      </c>
      <c r="AX271" s="92">
        <f>IF($O$271="zákl. přenesená",$K$271,0)</f>
        <v>0</v>
      </c>
      <c r="AY271" s="92">
        <f>IF($O$271="sníž. přenesená",$K$271,0)</f>
        <v>0</v>
      </c>
      <c r="AZ271" s="92">
        <f>IF($O$271="nulová",$K$271,0)</f>
        <v>0</v>
      </c>
      <c r="BA271" s="22" t="s">
        <v>66</v>
      </c>
      <c r="BB271" s="92">
        <f>ROUND($P$271*$H$271,2)</f>
        <v>0</v>
      </c>
      <c r="BC271" s="22" t="s">
        <v>73</v>
      </c>
      <c r="BD271" s="22" t="s">
        <v>313</v>
      </c>
    </row>
    <row r="272" spans="2:56" s="16" customFormat="1" ht="15.75" customHeight="1" x14ac:dyDescent="0.25">
      <c r="B272" s="132"/>
      <c r="C272" s="133"/>
      <c r="D272" s="93" t="s">
        <v>75</v>
      </c>
      <c r="E272" s="134"/>
      <c r="F272" s="134" t="s">
        <v>314</v>
      </c>
      <c r="G272" s="133"/>
      <c r="H272" s="133"/>
      <c r="I272" s="133"/>
      <c r="J272" s="133"/>
      <c r="K272" s="133"/>
      <c r="L272" s="133"/>
      <c r="M272" s="135"/>
      <c r="N272" s="136"/>
      <c r="O272" s="133"/>
      <c r="P272" s="133"/>
      <c r="Q272" s="133"/>
      <c r="R272" s="133"/>
      <c r="S272" s="133"/>
      <c r="T272" s="133"/>
      <c r="U272" s="133"/>
      <c r="V272" s="133"/>
      <c r="W272" s="133"/>
      <c r="X272" s="137"/>
      <c r="AK272" s="138" t="s">
        <v>75</v>
      </c>
      <c r="AL272" s="138" t="s">
        <v>6</v>
      </c>
      <c r="AM272" s="138" t="s">
        <v>66</v>
      </c>
      <c r="AN272" s="138" t="s">
        <v>40</v>
      </c>
      <c r="AO272" s="138" t="s">
        <v>67</v>
      </c>
      <c r="AP272" s="138" t="s">
        <v>68</v>
      </c>
    </row>
    <row r="273" spans="2:56" s="16" customFormat="1" ht="15.75" customHeight="1" x14ac:dyDescent="0.25">
      <c r="B273" s="97"/>
      <c r="C273" s="98"/>
      <c r="D273" s="99" t="s">
        <v>75</v>
      </c>
      <c r="E273" s="98"/>
      <c r="F273" s="100" t="s">
        <v>315</v>
      </c>
      <c r="G273" s="98"/>
      <c r="H273" s="101">
        <v>54</v>
      </c>
      <c r="I273" s="98"/>
      <c r="J273" s="98"/>
      <c r="K273" s="98"/>
      <c r="L273" s="98"/>
      <c r="M273" s="102"/>
      <c r="N273" s="103"/>
      <c r="O273" s="98"/>
      <c r="P273" s="98"/>
      <c r="Q273" s="98"/>
      <c r="R273" s="98"/>
      <c r="S273" s="98"/>
      <c r="T273" s="98"/>
      <c r="U273" s="98"/>
      <c r="V273" s="98"/>
      <c r="W273" s="98"/>
      <c r="X273" s="104"/>
      <c r="AK273" s="105" t="s">
        <v>75</v>
      </c>
      <c r="AL273" s="105" t="s">
        <v>6</v>
      </c>
      <c r="AM273" s="105" t="s">
        <v>6</v>
      </c>
      <c r="AN273" s="105" t="s">
        <v>40</v>
      </c>
      <c r="AO273" s="105" t="s">
        <v>67</v>
      </c>
      <c r="AP273" s="105" t="s">
        <v>68</v>
      </c>
    </row>
    <row r="274" spans="2:56" s="16" customFormat="1" ht="15.75" customHeight="1" x14ac:dyDescent="0.25">
      <c r="B274" s="106"/>
      <c r="C274" s="107"/>
      <c r="D274" s="99" t="s">
        <v>75</v>
      </c>
      <c r="E274" s="107"/>
      <c r="F274" s="108" t="s">
        <v>76</v>
      </c>
      <c r="G274" s="107"/>
      <c r="H274" s="109">
        <v>54</v>
      </c>
      <c r="I274" s="107"/>
      <c r="J274" s="107"/>
      <c r="K274" s="107"/>
      <c r="L274" s="107"/>
      <c r="M274" s="110"/>
      <c r="N274" s="111"/>
      <c r="O274" s="107"/>
      <c r="P274" s="107"/>
      <c r="Q274" s="107"/>
      <c r="R274" s="107"/>
      <c r="S274" s="107"/>
      <c r="T274" s="107"/>
      <c r="U274" s="107"/>
      <c r="V274" s="107"/>
      <c r="W274" s="107"/>
      <c r="X274" s="112"/>
      <c r="AK274" s="113" t="s">
        <v>75</v>
      </c>
      <c r="AL274" s="113" t="s">
        <v>6</v>
      </c>
      <c r="AM274" s="113" t="s">
        <v>73</v>
      </c>
      <c r="AN274" s="113" t="s">
        <v>40</v>
      </c>
      <c r="AO274" s="113" t="s">
        <v>66</v>
      </c>
      <c r="AP274" s="113" t="s">
        <v>68</v>
      </c>
    </row>
    <row r="275" spans="2:56" s="16" customFormat="1" ht="15.75" customHeight="1" x14ac:dyDescent="0.25">
      <c r="B275" s="17"/>
      <c r="C275" s="121" t="s">
        <v>316</v>
      </c>
      <c r="D275" s="121" t="s">
        <v>70</v>
      </c>
      <c r="E275" s="122" t="s">
        <v>317</v>
      </c>
      <c r="F275" s="123" t="s">
        <v>318</v>
      </c>
      <c r="G275" s="124" t="s">
        <v>81</v>
      </c>
      <c r="H275" s="125">
        <v>72</v>
      </c>
      <c r="I275" s="126"/>
      <c r="J275" s="126"/>
      <c r="K275" s="126">
        <f>ROUND($P$275*$H$275,2)</f>
        <v>0</v>
      </c>
      <c r="L275" s="123"/>
      <c r="M275" s="65"/>
      <c r="N275" s="88"/>
      <c r="O275" s="89" t="s">
        <v>28</v>
      </c>
      <c r="P275" s="32">
        <f>$I$275+$J$275</f>
        <v>0</v>
      </c>
      <c r="Q275" s="32">
        <f>ROUND($I$275*$H$275,2)</f>
        <v>0</v>
      </c>
      <c r="R275" s="32">
        <f>ROUND($J$275*$H$275,2)</f>
        <v>0</v>
      </c>
      <c r="S275" s="19"/>
      <c r="T275" s="19"/>
      <c r="U275" s="90">
        <v>0</v>
      </c>
      <c r="V275" s="90">
        <f>$U$275*$H$275</f>
        <v>0</v>
      </c>
      <c r="W275" s="90">
        <v>0</v>
      </c>
      <c r="X275" s="91">
        <f>$W$275*$H$275</f>
        <v>0</v>
      </c>
      <c r="AI275" s="22" t="s">
        <v>73</v>
      </c>
      <c r="AK275" s="22" t="s">
        <v>70</v>
      </c>
      <c r="AL275" s="22" t="s">
        <v>6</v>
      </c>
      <c r="AP275" s="16" t="s">
        <v>68</v>
      </c>
      <c r="AV275" s="92">
        <f>IF($O$275="základní",$K$275,0)</f>
        <v>0</v>
      </c>
      <c r="AW275" s="92">
        <f>IF($O$275="snížená",$K$275,0)</f>
        <v>0</v>
      </c>
      <c r="AX275" s="92">
        <f>IF($O$275="zákl. přenesená",$K$275,0)</f>
        <v>0</v>
      </c>
      <c r="AY275" s="92">
        <f>IF($O$275="sníž. přenesená",$K$275,0)</f>
        <v>0</v>
      </c>
      <c r="AZ275" s="92">
        <f>IF($O$275="nulová",$K$275,0)</f>
        <v>0</v>
      </c>
      <c r="BA275" s="22" t="s">
        <v>66</v>
      </c>
      <c r="BB275" s="92">
        <f>ROUND($P$275*$H$275,2)</f>
        <v>0</v>
      </c>
      <c r="BC275" s="22" t="s">
        <v>73</v>
      </c>
      <c r="BD275" s="22" t="s">
        <v>319</v>
      </c>
    </row>
    <row r="276" spans="2:56" s="16" customFormat="1" ht="15.75" customHeight="1" x14ac:dyDescent="0.25">
      <c r="B276" s="132"/>
      <c r="C276" s="133"/>
      <c r="D276" s="93" t="s">
        <v>75</v>
      </c>
      <c r="E276" s="134"/>
      <c r="F276" s="134" t="s">
        <v>314</v>
      </c>
      <c r="G276" s="133"/>
      <c r="H276" s="133"/>
      <c r="I276" s="133"/>
      <c r="J276" s="133"/>
      <c r="K276" s="133"/>
      <c r="L276" s="133"/>
      <c r="M276" s="135"/>
      <c r="N276" s="136"/>
      <c r="O276" s="133"/>
      <c r="P276" s="133"/>
      <c r="Q276" s="133"/>
      <c r="R276" s="133"/>
      <c r="S276" s="133"/>
      <c r="T276" s="133"/>
      <c r="U276" s="133"/>
      <c r="V276" s="133"/>
      <c r="W276" s="133"/>
      <c r="X276" s="137"/>
      <c r="AK276" s="138" t="s">
        <v>75</v>
      </c>
      <c r="AL276" s="138" t="s">
        <v>6</v>
      </c>
      <c r="AM276" s="138" t="s">
        <v>66</v>
      </c>
      <c r="AN276" s="138" t="s">
        <v>40</v>
      </c>
      <c r="AO276" s="138" t="s">
        <v>67</v>
      </c>
      <c r="AP276" s="138" t="s">
        <v>68</v>
      </c>
    </row>
    <row r="277" spans="2:56" s="16" customFormat="1" ht="15.75" customHeight="1" x14ac:dyDescent="0.25">
      <c r="B277" s="97"/>
      <c r="C277" s="98"/>
      <c r="D277" s="99" t="s">
        <v>75</v>
      </c>
      <c r="E277" s="98"/>
      <c r="F277" s="100" t="s">
        <v>320</v>
      </c>
      <c r="G277" s="98"/>
      <c r="H277" s="101">
        <v>72</v>
      </c>
      <c r="I277" s="98"/>
      <c r="J277" s="98"/>
      <c r="K277" s="98"/>
      <c r="L277" s="98"/>
      <c r="M277" s="102"/>
      <c r="N277" s="103"/>
      <c r="O277" s="98"/>
      <c r="P277" s="98"/>
      <c r="Q277" s="98"/>
      <c r="R277" s="98"/>
      <c r="S277" s="98"/>
      <c r="T277" s="98"/>
      <c r="U277" s="98"/>
      <c r="V277" s="98"/>
      <c r="W277" s="98"/>
      <c r="X277" s="104"/>
      <c r="AK277" s="105" t="s">
        <v>75</v>
      </c>
      <c r="AL277" s="105" t="s">
        <v>6</v>
      </c>
      <c r="AM277" s="105" t="s">
        <v>6</v>
      </c>
      <c r="AN277" s="105" t="s">
        <v>40</v>
      </c>
      <c r="AO277" s="105" t="s">
        <v>67</v>
      </c>
      <c r="AP277" s="105" t="s">
        <v>68</v>
      </c>
    </row>
    <row r="278" spans="2:56" s="16" customFormat="1" ht="15.75" customHeight="1" x14ac:dyDescent="0.25">
      <c r="B278" s="106"/>
      <c r="C278" s="107"/>
      <c r="D278" s="99" t="s">
        <v>75</v>
      </c>
      <c r="E278" s="107"/>
      <c r="F278" s="108" t="s">
        <v>76</v>
      </c>
      <c r="G278" s="107"/>
      <c r="H278" s="109">
        <v>72</v>
      </c>
      <c r="I278" s="107"/>
      <c r="J278" s="107"/>
      <c r="K278" s="107"/>
      <c r="L278" s="107"/>
      <c r="M278" s="110"/>
      <c r="N278" s="111"/>
      <c r="O278" s="107"/>
      <c r="P278" s="107"/>
      <c r="Q278" s="107"/>
      <c r="R278" s="107"/>
      <c r="S278" s="107"/>
      <c r="T278" s="107"/>
      <c r="U278" s="107"/>
      <c r="V278" s="107"/>
      <c r="W278" s="107"/>
      <c r="X278" s="112"/>
      <c r="AK278" s="113" t="s">
        <v>75</v>
      </c>
      <c r="AL278" s="113" t="s">
        <v>6</v>
      </c>
      <c r="AM278" s="113" t="s">
        <v>73</v>
      </c>
      <c r="AN278" s="113" t="s">
        <v>40</v>
      </c>
      <c r="AO278" s="113" t="s">
        <v>66</v>
      </c>
      <c r="AP278" s="113" t="s">
        <v>68</v>
      </c>
    </row>
    <row r="279" spans="2:56" s="16" customFormat="1" ht="15.75" customHeight="1" x14ac:dyDescent="0.25">
      <c r="B279" s="17"/>
      <c r="C279" s="114" t="s">
        <v>321</v>
      </c>
      <c r="D279" s="114" t="s">
        <v>110</v>
      </c>
      <c r="E279" s="115" t="s">
        <v>322</v>
      </c>
      <c r="F279" s="116" t="s">
        <v>323</v>
      </c>
      <c r="G279" s="117" t="s">
        <v>81</v>
      </c>
      <c r="H279" s="118">
        <v>72</v>
      </c>
      <c r="I279" s="119"/>
      <c r="J279" s="139"/>
      <c r="K279" s="119">
        <f>ROUND($P$279*$H$279,2)</f>
        <v>0</v>
      </c>
      <c r="L279" s="116"/>
      <c r="M279" s="120"/>
      <c r="N279" s="116"/>
      <c r="O279" s="89" t="s">
        <v>28</v>
      </c>
      <c r="P279" s="32">
        <f>$I$279+$J$279</f>
        <v>0</v>
      </c>
      <c r="Q279" s="32">
        <f>ROUND($I$279*$H$279,2)</f>
        <v>0</v>
      </c>
      <c r="R279" s="32">
        <f>ROUND($J$279*$H$279,2)</f>
        <v>0</v>
      </c>
      <c r="S279" s="19"/>
      <c r="T279" s="19"/>
      <c r="U279" s="90">
        <v>0</v>
      </c>
      <c r="V279" s="90">
        <f>$U$279*$H$279</f>
        <v>0</v>
      </c>
      <c r="W279" s="90">
        <v>0</v>
      </c>
      <c r="X279" s="91">
        <f>$W$279*$H$279</f>
        <v>0</v>
      </c>
      <c r="AI279" s="22" t="s">
        <v>83</v>
      </c>
      <c r="AK279" s="22" t="s">
        <v>110</v>
      </c>
      <c r="AL279" s="22" t="s">
        <v>6</v>
      </c>
      <c r="AP279" s="16" t="s">
        <v>68</v>
      </c>
      <c r="AV279" s="92">
        <f>IF($O$279="základní",$K$279,0)</f>
        <v>0</v>
      </c>
      <c r="AW279" s="92">
        <f>IF($O$279="snížená",$K$279,0)</f>
        <v>0</v>
      </c>
      <c r="AX279" s="92">
        <f>IF($O$279="zákl. přenesená",$K$279,0)</f>
        <v>0</v>
      </c>
      <c r="AY279" s="92">
        <f>IF($O$279="sníž. přenesená",$K$279,0)</f>
        <v>0</v>
      </c>
      <c r="AZ279" s="92">
        <f>IF($O$279="nulová",$K$279,0)</f>
        <v>0</v>
      </c>
      <c r="BA279" s="22" t="s">
        <v>66</v>
      </c>
      <c r="BB279" s="92">
        <f>ROUND($P$279*$H$279,2)</f>
        <v>0</v>
      </c>
      <c r="BC279" s="22" t="s">
        <v>73</v>
      </c>
      <c r="BD279" s="22" t="s">
        <v>324</v>
      </c>
    </row>
    <row r="280" spans="2:56" s="16" customFormat="1" ht="15.75" customHeight="1" x14ac:dyDescent="0.25">
      <c r="B280" s="132"/>
      <c r="C280" s="133"/>
      <c r="D280" s="93" t="s">
        <v>75</v>
      </c>
      <c r="E280" s="134"/>
      <c r="F280" s="134" t="s">
        <v>314</v>
      </c>
      <c r="G280" s="133"/>
      <c r="H280" s="133"/>
      <c r="I280" s="133"/>
      <c r="J280" s="133"/>
      <c r="K280" s="133"/>
      <c r="L280" s="133"/>
      <c r="M280" s="135"/>
      <c r="N280" s="136"/>
      <c r="O280" s="133"/>
      <c r="P280" s="133"/>
      <c r="Q280" s="133"/>
      <c r="R280" s="133"/>
      <c r="S280" s="133"/>
      <c r="T280" s="133"/>
      <c r="U280" s="133"/>
      <c r="V280" s="133"/>
      <c r="W280" s="133"/>
      <c r="X280" s="137"/>
      <c r="AK280" s="138" t="s">
        <v>75</v>
      </c>
      <c r="AL280" s="138" t="s">
        <v>6</v>
      </c>
      <c r="AM280" s="138" t="s">
        <v>66</v>
      </c>
      <c r="AN280" s="138" t="s">
        <v>40</v>
      </c>
      <c r="AO280" s="138" t="s">
        <v>67</v>
      </c>
      <c r="AP280" s="138" t="s">
        <v>68</v>
      </c>
    </row>
    <row r="281" spans="2:56" s="16" customFormat="1" ht="15.75" customHeight="1" x14ac:dyDescent="0.25">
      <c r="B281" s="97"/>
      <c r="C281" s="98"/>
      <c r="D281" s="99" t="s">
        <v>75</v>
      </c>
      <c r="E281" s="98"/>
      <c r="F281" s="100" t="s">
        <v>320</v>
      </c>
      <c r="G281" s="98"/>
      <c r="H281" s="101">
        <v>72</v>
      </c>
      <c r="I281" s="98"/>
      <c r="J281" s="98"/>
      <c r="K281" s="98"/>
      <c r="L281" s="98"/>
      <c r="M281" s="102"/>
      <c r="N281" s="103"/>
      <c r="O281" s="98"/>
      <c r="P281" s="98"/>
      <c r="Q281" s="98"/>
      <c r="R281" s="98"/>
      <c r="S281" s="98"/>
      <c r="T281" s="98"/>
      <c r="U281" s="98"/>
      <c r="V281" s="98"/>
      <c r="W281" s="98"/>
      <c r="X281" s="104"/>
      <c r="AK281" s="105" t="s">
        <v>75</v>
      </c>
      <c r="AL281" s="105" t="s">
        <v>6</v>
      </c>
      <c r="AM281" s="105" t="s">
        <v>6</v>
      </c>
      <c r="AN281" s="105" t="s">
        <v>40</v>
      </c>
      <c r="AO281" s="105" t="s">
        <v>67</v>
      </c>
      <c r="AP281" s="105" t="s">
        <v>68</v>
      </c>
    </row>
    <row r="282" spans="2:56" s="16" customFormat="1" ht="15.75" customHeight="1" x14ac:dyDescent="0.25">
      <c r="B282" s="106"/>
      <c r="C282" s="107"/>
      <c r="D282" s="99" t="s">
        <v>75</v>
      </c>
      <c r="E282" s="107"/>
      <c r="F282" s="108" t="s">
        <v>76</v>
      </c>
      <c r="G282" s="107"/>
      <c r="H282" s="109">
        <v>72</v>
      </c>
      <c r="I282" s="107"/>
      <c r="J282" s="107"/>
      <c r="K282" s="107"/>
      <c r="L282" s="107"/>
      <c r="M282" s="110"/>
      <c r="N282" s="111"/>
      <c r="O282" s="107"/>
      <c r="P282" s="107"/>
      <c r="Q282" s="107"/>
      <c r="R282" s="107"/>
      <c r="S282" s="107"/>
      <c r="T282" s="107"/>
      <c r="U282" s="107"/>
      <c r="V282" s="107"/>
      <c r="W282" s="107"/>
      <c r="X282" s="112"/>
      <c r="AK282" s="113" t="s">
        <v>75</v>
      </c>
      <c r="AL282" s="113" t="s">
        <v>6</v>
      </c>
      <c r="AM282" s="113" t="s">
        <v>73</v>
      </c>
      <c r="AN282" s="113" t="s">
        <v>40</v>
      </c>
      <c r="AO282" s="113" t="s">
        <v>66</v>
      </c>
      <c r="AP282" s="113" t="s">
        <v>68</v>
      </c>
    </row>
    <row r="283" spans="2:56" s="16" customFormat="1" ht="15.75" customHeight="1" x14ac:dyDescent="0.25">
      <c r="B283" s="17"/>
      <c r="C283" s="121" t="s">
        <v>325</v>
      </c>
      <c r="D283" s="121" t="s">
        <v>70</v>
      </c>
      <c r="E283" s="122" t="s">
        <v>326</v>
      </c>
      <c r="F283" s="123" t="s">
        <v>327</v>
      </c>
      <c r="G283" s="124" t="s">
        <v>81</v>
      </c>
      <c r="H283" s="125">
        <v>112</v>
      </c>
      <c r="I283" s="126"/>
      <c r="J283" s="126"/>
      <c r="K283" s="126">
        <f>ROUND($P$283*$H$283,2)</f>
        <v>0</v>
      </c>
      <c r="L283" s="123" t="s">
        <v>72</v>
      </c>
      <c r="M283" s="65"/>
      <c r="N283" s="88"/>
      <c r="O283" s="89" t="s">
        <v>28</v>
      </c>
      <c r="P283" s="32">
        <f>$I$283+$J$283</f>
        <v>0</v>
      </c>
      <c r="Q283" s="32">
        <f>ROUND($I$283*$H$283,2)</f>
        <v>0</v>
      </c>
      <c r="R283" s="32">
        <f>ROUND($J$283*$H$283,2)</f>
        <v>0</v>
      </c>
      <c r="S283" s="19"/>
      <c r="T283" s="19"/>
      <c r="U283" s="90">
        <v>6.0999999999999997E-4</v>
      </c>
      <c r="V283" s="90">
        <f>$U$283*$H$283</f>
        <v>6.8319999999999992E-2</v>
      </c>
      <c r="W283" s="90">
        <v>0</v>
      </c>
      <c r="X283" s="91">
        <f>$W$283*$H$283</f>
        <v>0</v>
      </c>
      <c r="AI283" s="22" t="s">
        <v>73</v>
      </c>
      <c r="AK283" s="22" t="s">
        <v>70</v>
      </c>
      <c r="AL283" s="22" t="s">
        <v>6</v>
      </c>
      <c r="AP283" s="16" t="s">
        <v>68</v>
      </c>
      <c r="AV283" s="92">
        <f>IF($O$283="základní",$K$283,0)</f>
        <v>0</v>
      </c>
      <c r="AW283" s="92">
        <f>IF($O$283="snížená",$K$283,0)</f>
        <v>0</v>
      </c>
      <c r="AX283" s="92">
        <f>IF($O$283="zákl. přenesená",$K$283,0)</f>
        <v>0</v>
      </c>
      <c r="AY283" s="92">
        <f>IF($O$283="sníž. přenesená",$K$283,0)</f>
        <v>0</v>
      </c>
      <c r="AZ283" s="92">
        <f>IF($O$283="nulová",$K$283,0)</f>
        <v>0</v>
      </c>
      <c r="BA283" s="22" t="s">
        <v>66</v>
      </c>
      <c r="BB283" s="92">
        <f>ROUND($P$283*$H$283,2)</f>
        <v>0</v>
      </c>
      <c r="BC283" s="22" t="s">
        <v>73</v>
      </c>
      <c r="BD283" s="22" t="s">
        <v>328</v>
      </c>
    </row>
    <row r="284" spans="2:56" s="16" customFormat="1" ht="16.5" customHeight="1" x14ac:dyDescent="0.25">
      <c r="B284" s="17"/>
      <c r="C284" s="19"/>
      <c r="D284" s="93" t="s">
        <v>74</v>
      </c>
      <c r="E284" s="19"/>
      <c r="F284" s="94" t="s">
        <v>329</v>
      </c>
      <c r="G284" s="19"/>
      <c r="H284" s="19"/>
      <c r="I284" s="19"/>
      <c r="J284" s="19"/>
      <c r="K284" s="19"/>
      <c r="L284" s="19"/>
      <c r="M284" s="65"/>
      <c r="N284" s="95"/>
      <c r="O284" s="19"/>
      <c r="P284" s="19"/>
      <c r="Q284" s="19"/>
      <c r="R284" s="19"/>
      <c r="S284" s="19"/>
      <c r="T284" s="19"/>
      <c r="U284" s="19"/>
      <c r="V284" s="19"/>
      <c r="W284" s="19"/>
      <c r="X284" s="96"/>
      <c r="AK284" s="16" t="s">
        <v>74</v>
      </c>
      <c r="AL284" s="16" t="s">
        <v>6</v>
      </c>
    </row>
    <row r="285" spans="2:56" s="16" customFormat="1" ht="15.75" customHeight="1" x14ac:dyDescent="0.25">
      <c r="B285" s="132"/>
      <c r="C285" s="133"/>
      <c r="D285" s="99" t="s">
        <v>75</v>
      </c>
      <c r="E285" s="133"/>
      <c r="F285" s="134" t="s">
        <v>330</v>
      </c>
      <c r="G285" s="133"/>
      <c r="H285" s="133"/>
      <c r="I285" s="133"/>
      <c r="J285" s="133"/>
      <c r="K285" s="133"/>
      <c r="L285" s="133"/>
      <c r="M285" s="135"/>
      <c r="N285" s="136"/>
      <c r="O285" s="133"/>
      <c r="P285" s="133"/>
      <c r="Q285" s="133"/>
      <c r="R285" s="133"/>
      <c r="S285" s="133"/>
      <c r="T285" s="133"/>
      <c r="U285" s="133"/>
      <c r="V285" s="133"/>
      <c r="W285" s="133"/>
      <c r="X285" s="137"/>
      <c r="AK285" s="138" t="s">
        <v>75</v>
      </c>
      <c r="AL285" s="138" t="s">
        <v>6</v>
      </c>
      <c r="AM285" s="138" t="s">
        <v>66</v>
      </c>
      <c r="AN285" s="138" t="s">
        <v>40</v>
      </c>
      <c r="AO285" s="138" t="s">
        <v>67</v>
      </c>
      <c r="AP285" s="138" t="s">
        <v>68</v>
      </c>
    </row>
    <row r="286" spans="2:56" s="16" customFormat="1" ht="15.75" customHeight="1" x14ac:dyDescent="0.25">
      <c r="B286" s="97"/>
      <c r="C286" s="98"/>
      <c r="D286" s="99" t="s">
        <v>75</v>
      </c>
      <c r="E286" s="98"/>
      <c r="F286" s="100" t="s">
        <v>331</v>
      </c>
      <c r="G286" s="98"/>
      <c r="H286" s="101">
        <v>112</v>
      </c>
      <c r="I286" s="98"/>
      <c r="J286" s="98"/>
      <c r="K286" s="98"/>
      <c r="L286" s="98"/>
      <c r="M286" s="102"/>
      <c r="N286" s="103"/>
      <c r="O286" s="98"/>
      <c r="P286" s="98"/>
      <c r="Q286" s="98"/>
      <c r="R286" s="98"/>
      <c r="S286" s="98"/>
      <c r="T286" s="98"/>
      <c r="U286" s="98"/>
      <c r="V286" s="98"/>
      <c r="W286" s="98"/>
      <c r="X286" s="104"/>
      <c r="AK286" s="105" t="s">
        <v>75</v>
      </c>
      <c r="AL286" s="105" t="s">
        <v>6</v>
      </c>
      <c r="AM286" s="105" t="s">
        <v>6</v>
      </c>
      <c r="AN286" s="105" t="s">
        <v>40</v>
      </c>
      <c r="AO286" s="105" t="s">
        <v>67</v>
      </c>
      <c r="AP286" s="105" t="s">
        <v>68</v>
      </c>
    </row>
    <row r="287" spans="2:56" s="16" customFormat="1" ht="15.75" customHeight="1" x14ac:dyDescent="0.25">
      <c r="B287" s="106"/>
      <c r="C287" s="107"/>
      <c r="D287" s="99" t="s">
        <v>75</v>
      </c>
      <c r="E287" s="107"/>
      <c r="F287" s="108" t="s">
        <v>76</v>
      </c>
      <c r="G287" s="107"/>
      <c r="H287" s="109">
        <v>112</v>
      </c>
      <c r="I287" s="107"/>
      <c r="J287" s="107"/>
      <c r="K287" s="107"/>
      <c r="L287" s="107"/>
      <c r="M287" s="110"/>
      <c r="N287" s="111"/>
      <c r="O287" s="107"/>
      <c r="P287" s="107"/>
      <c r="Q287" s="107"/>
      <c r="R287" s="107"/>
      <c r="S287" s="107"/>
      <c r="T287" s="107"/>
      <c r="U287" s="107"/>
      <c r="V287" s="107"/>
      <c r="W287" s="107"/>
      <c r="X287" s="112"/>
      <c r="AK287" s="113" t="s">
        <v>75</v>
      </c>
      <c r="AL287" s="113" t="s">
        <v>6</v>
      </c>
      <c r="AM287" s="113" t="s">
        <v>73</v>
      </c>
      <c r="AN287" s="113" t="s">
        <v>40</v>
      </c>
      <c r="AO287" s="113" t="s">
        <v>66</v>
      </c>
      <c r="AP287" s="113" t="s">
        <v>68</v>
      </c>
    </row>
    <row r="288" spans="2:56" s="16" customFormat="1" ht="15.75" customHeight="1" x14ac:dyDescent="0.25">
      <c r="B288" s="17"/>
      <c r="C288" s="121" t="s">
        <v>332</v>
      </c>
      <c r="D288" s="121" t="s">
        <v>70</v>
      </c>
      <c r="E288" s="122" t="s">
        <v>333</v>
      </c>
      <c r="F288" s="123" t="s">
        <v>334</v>
      </c>
      <c r="G288" s="124" t="s">
        <v>81</v>
      </c>
      <c r="H288" s="125">
        <v>112</v>
      </c>
      <c r="I288" s="126"/>
      <c r="J288" s="126"/>
      <c r="K288" s="126">
        <f>ROUND($P$288*$H$288,2)</f>
        <v>0</v>
      </c>
      <c r="L288" s="123" t="s">
        <v>72</v>
      </c>
      <c r="M288" s="65"/>
      <c r="N288" s="88"/>
      <c r="O288" s="89" t="s">
        <v>28</v>
      </c>
      <c r="P288" s="32">
        <f>$I$288+$J$288</f>
        <v>0</v>
      </c>
      <c r="Q288" s="32">
        <f>ROUND($I$288*$H$288,2)</f>
        <v>0</v>
      </c>
      <c r="R288" s="32">
        <f>ROUND($J$288*$H$288,2)</f>
        <v>0</v>
      </c>
      <c r="S288" s="19"/>
      <c r="T288" s="19"/>
      <c r="U288" s="90">
        <v>0</v>
      </c>
      <c r="V288" s="90">
        <f>$U$288*$H$288</f>
        <v>0</v>
      </c>
      <c r="W288" s="90">
        <v>0</v>
      </c>
      <c r="X288" s="91">
        <f>$W$288*$H$288</f>
        <v>0</v>
      </c>
      <c r="AI288" s="22" t="s">
        <v>73</v>
      </c>
      <c r="AK288" s="22" t="s">
        <v>70</v>
      </c>
      <c r="AL288" s="22" t="s">
        <v>6</v>
      </c>
      <c r="AP288" s="16" t="s">
        <v>68</v>
      </c>
      <c r="AV288" s="92">
        <f>IF($O$288="základní",$K$288,0)</f>
        <v>0</v>
      </c>
      <c r="AW288" s="92">
        <f>IF($O$288="snížená",$K$288,0)</f>
        <v>0</v>
      </c>
      <c r="AX288" s="92">
        <f>IF($O$288="zákl. přenesená",$K$288,0)</f>
        <v>0</v>
      </c>
      <c r="AY288" s="92">
        <f>IF($O$288="sníž. přenesená",$K$288,0)</f>
        <v>0</v>
      </c>
      <c r="AZ288" s="92">
        <f>IF($O$288="nulová",$K$288,0)</f>
        <v>0</v>
      </c>
      <c r="BA288" s="22" t="s">
        <v>66</v>
      </c>
      <c r="BB288" s="92">
        <f>ROUND($P$288*$H$288,2)</f>
        <v>0</v>
      </c>
      <c r="BC288" s="22" t="s">
        <v>73</v>
      </c>
      <c r="BD288" s="22" t="s">
        <v>335</v>
      </c>
    </row>
    <row r="289" spans="2:56" s="16" customFormat="1" ht="27" customHeight="1" x14ac:dyDescent="0.25">
      <c r="B289" s="17"/>
      <c r="C289" s="19"/>
      <c r="D289" s="93" t="s">
        <v>74</v>
      </c>
      <c r="E289" s="19"/>
      <c r="F289" s="94" t="s">
        <v>336</v>
      </c>
      <c r="G289" s="19"/>
      <c r="H289" s="19"/>
      <c r="I289" s="19"/>
      <c r="J289" s="19"/>
      <c r="K289" s="19"/>
      <c r="L289" s="19"/>
      <c r="M289" s="65"/>
      <c r="N289" s="95"/>
      <c r="O289" s="19"/>
      <c r="P289" s="19"/>
      <c r="Q289" s="19"/>
      <c r="R289" s="19"/>
      <c r="S289" s="19"/>
      <c r="T289" s="19"/>
      <c r="U289" s="19"/>
      <c r="V289" s="19"/>
      <c r="W289" s="19"/>
      <c r="X289" s="96"/>
      <c r="AK289" s="16" t="s">
        <v>74</v>
      </c>
      <c r="AL289" s="16" t="s">
        <v>6</v>
      </c>
    </row>
    <row r="290" spans="2:56" s="16" customFormat="1" ht="15.75" customHeight="1" x14ac:dyDescent="0.25">
      <c r="B290" s="132"/>
      <c r="C290" s="133"/>
      <c r="D290" s="99" t="s">
        <v>75</v>
      </c>
      <c r="E290" s="133"/>
      <c r="F290" s="134" t="s">
        <v>337</v>
      </c>
      <c r="G290" s="133"/>
      <c r="H290" s="133"/>
      <c r="I290" s="133"/>
      <c r="J290" s="133"/>
      <c r="K290" s="133"/>
      <c r="L290" s="133"/>
      <c r="M290" s="135"/>
      <c r="N290" s="136"/>
      <c r="O290" s="133"/>
      <c r="P290" s="133"/>
      <c r="Q290" s="133"/>
      <c r="R290" s="133"/>
      <c r="S290" s="133"/>
      <c r="T290" s="133"/>
      <c r="U290" s="133"/>
      <c r="V290" s="133"/>
      <c r="W290" s="133"/>
      <c r="X290" s="137"/>
      <c r="AK290" s="138" t="s">
        <v>75</v>
      </c>
      <c r="AL290" s="138" t="s">
        <v>6</v>
      </c>
      <c r="AM290" s="138" t="s">
        <v>66</v>
      </c>
      <c r="AN290" s="138" t="s">
        <v>40</v>
      </c>
      <c r="AO290" s="138" t="s">
        <v>67</v>
      </c>
      <c r="AP290" s="138" t="s">
        <v>68</v>
      </c>
    </row>
    <row r="291" spans="2:56" s="16" customFormat="1" ht="15.75" customHeight="1" x14ac:dyDescent="0.25">
      <c r="B291" s="97"/>
      <c r="C291" s="98"/>
      <c r="D291" s="99" t="s">
        <v>75</v>
      </c>
      <c r="E291" s="98"/>
      <c r="F291" s="100" t="s">
        <v>331</v>
      </c>
      <c r="G291" s="98"/>
      <c r="H291" s="101">
        <v>112</v>
      </c>
      <c r="I291" s="98"/>
      <c r="J291" s="98"/>
      <c r="K291" s="98"/>
      <c r="L291" s="98"/>
      <c r="M291" s="102"/>
      <c r="N291" s="103"/>
      <c r="O291" s="98"/>
      <c r="P291" s="98"/>
      <c r="Q291" s="98"/>
      <c r="R291" s="98"/>
      <c r="S291" s="98"/>
      <c r="T291" s="98"/>
      <c r="U291" s="98"/>
      <c r="V291" s="98"/>
      <c r="W291" s="98"/>
      <c r="X291" s="104"/>
      <c r="AK291" s="105" t="s">
        <v>75</v>
      </c>
      <c r="AL291" s="105" t="s">
        <v>6</v>
      </c>
      <c r="AM291" s="105" t="s">
        <v>6</v>
      </c>
      <c r="AN291" s="105" t="s">
        <v>40</v>
      </c>
      <c r="AO291" s="105" t="s">
        <v>67</v>
      </c>
      <c r="AP291" s="105" t="s">
        <v>68</v>
      </c>
    </row>
    <row r="292" spans="2:56" s="16" customFormat="1" ht="15.75" customHeight="1" x14ac:dyDescent="0.25">
      <c r="B292" s="106"/>
      <c r="C292" s="107"/>
      <c r="D292" s="99" t="s">
        <v>75</v>
      </c>
      <c r="E292" s="107"/>
      <c r="F292" s="108" t="s">
        <v>76</v>
      </c>
      <c r="G292" s="107"/>
      <c r="H292" s="109">
        <v>112</v>
      </c>
      <c r="I292" s="107"/>
      <c r="J292" s="107"/>
      <c r="K292" s="107"/>
      <c r="L292" s="107"/>
      <c r="M292" s="110"/>
      <c r="N292" s="111"/>
      <c r="O292" s="107"/>
      <c r="P292" s="107"/>
      <c r="Q292" s="107"/>
      <c r="R292" s="107"/>
      <c r="S292" s="107"/>
      <c r="T292" s="107"/>
      <c r="U292" s="107"/>
      <c r="V292" s="107"/>
      <c r="W292" s="107"/>
      <c r="X292" s="112"/>
      <c r="AK292" s="113" t="s">
        <v>75</v>
      </c>
      <c r="AL292" s="113" t="s">
        <v>6</v>
      </c>
      <c r="AM292" s="113" t="s">
        <v>73</v>
      </c>
      <c r="AN292" s="113" t="s">
        <v>40</v>
      </c>
      <c r="AO292" s="113" t="s">
        <v>66</v>
      </c>
      <c r="AP292" s="113" t="s">
        <v>68</v>
      </c>
    </row>
    <row r="293" spans="2:56" s="16" customFormat="1" ht="15.75" customHeight="1" x14ac:dyDescent="0.25">
      <c r="B293" s="17"/>
      <c r="C293" s="121" t="s">
        <v>338</v>
      </c>
      <c r="D293" s="121" t="s">
        <v>70</v>
      </c>
      <c r="E293" s="122" t="s">
        <v>339</v>
      </c>
      <c r="F293" s="123" t="s">
        <v>340</v>
      </c>
      <c r="G293" s="124" t="s">
        <v>81</v>
      </c>
      <c r="H293" s="125">
        <v>22</v>
      </c>
      <c r="I293" s="126"/>
      <c r="J293" s="126"/>
      <c r="K293" s="126">
        <f>ROUND($P$293*$H$293,2)</f>
        <v>0</v>
      </c>
      <c r="L293" s="123" t="s">
        <v>72</v>
      </c>
      <c r="M293" s="65"/>
      <c r="N293" s="88"/>
      <c r="O293" s="89" t="s">
        <v>28</v>
      </c>
      <c r="P293" s="32">
        <f>$I$293+$J$293</f>
        <v>0</v>
      </c>
      <c r="Q293" s="32">
        <f>ROUND($I$293*$H$293,2)</f>
        <v>0</v>
      </c>
      <c r="R293" s="32">
        <f>ROUND($J$293*$H$293,2)</f>
        <v>0</v>
      </c>
      <c r="S293" s="19"/>
      <c r="T293" s="19"/>
      <c r="U293" s="90">
        <v>8.4250000000000005E-2</v>
      </c>
      <c r="V293" s="90">
        <f>$U$293*$H$293</f>
        <v>1.8535000000000001</v>
      </c>
      <c r="W293" s="90">
        <v>0</v>
      </c>
      <c r="X293" s="91">
        <f>$W$293*$H$293</f>
        <v>0</v>
      </c>
      <c r="AI293" s="22" t="s">
        <v>73</v>
      </c>
      <c r="AK293" s="22" t="s">
        <v>70</v>
      </c>
      <c r="AL293" s="22" t="s">
        <v>6</v>
      </c>
      <c r="AP293" s="16" t="s">
        <v>68</v>
      </c>
      <c r="AV293" s="92">
        <f>IF($O$293="základní",$K$293,0)</f>
        <v>0</v>
      </c>
      <c r="AW293" s="92">
        <f>IF($O$293="snížená",$K$293,0)</f>
        <v>0</v>
      </c>
      <c r="AX293" s="92">
        <f>IF($O$293="zákl. přenesená",$K$293,0)</f>
        <v>0</v>
      </c>
      <c r="AY293" s="92">
        <f>IF($O$293="sníž. přenesená",$K$293,0)</f>
        <v>0</v>
      </c>
      <c r="AZ293" s="92">
        <f>IF($O$293="nulová",$K$293,0)</f>
        <v>0</v>
      </c>
      <c r="BA293" s="22" t="s">
        <v>66</v>
      </c>
      <c r="BB293" s="92">
        <f>ROUND($P$293*$H$293,2)</f>
        <v>0</v>
      </c>
      <c r="BC293" s="22" t="s">
        <v>73</v>
      </c>
      <c r="BD293" s="22" t="s">
        <v>341</v>
      </c>
    </row>
    <row r="294" spans="2:56" s="16" customFormat="1" ht="38.25" customHeight="1" x14ac:dyDescent="0.25">
      <c r="B294" s="17"/>
      <c r="C294" s="19"/>
      <c r="D294" s="93" t="s">
        <v>74</v>
      </c>
      <c r="E294" s="19"/>
      <c r="F294" s="94" t="s">
        <v>342</v>
      </c>
      <c r="G294" s="19"/>
      <c r="H294" s="19"/>
      <c r="I294" s="19"/>
      <c r="J294" s="19"/>
      <c r="K294" s="19"/>
      <c r="L294" s="19"/>
      <c r="M294" s="65"/>
      <c r="N294" s="95"/>
      <c r="O294" s="19"/>
      <c r="P294" s="19"/>
      <c r="Q294" s="19"/>
      <c r="R294" s="19"/>
      <c r="S294" s="19"/>
      <c r="T294" s="19"/>
      <c r="U294" s="19"/>
      <c r="V294" s="19"/>
      <c r="W294" s="19"/>
      <c r="X294" s="96"/>
      <c r="AK294" s="16" t="s">
        <v>74</v>
      </c>
      <c r="AL294" s="16" t="s">
        <v>6</v>
      </c>
    </row>
    <row r="295" spans="2:56" s="16" customFormat="1" ht="15.75" customHeight="1" x14ac:dyDescent="0.25">
      <c r="B295" s="132"/>
      <c r="C295" s="133"/>
      <c r="D295" s="99" t="s">
        <v>75</v>
      </c>
      <c r="E295" s="133"/>
      <c r="F295" s="134" t="s">
        <v>343</v>
      </c>
      <c r="G295" s="133"/>
      <c r="H295" s="133"/>
      <c r="I295" s="133"/>
      <c r="J295" s="133"/>
      <c r="K295" s="133"/>
      <c r="L295" s="133"/>
      <c r="M295" s="135"/>
      <c r="N295" s="136"/>
      <c r="O295" s="133"/>
      <c r="P295" s="133"/>
      <c r="Q295" s="133"/>
      <c r="R295" s="133"/>
      <c r="S295" s="133"/>
      <c r="T295" s="133"/>
      <c r="U295" s="133"/>
      <c r="V295" s="133"/>
      <c r="W295" s="133"/>
      <c r="X295" s="137"/>
      <c r="AK295" s="138" t="s">
        <v>75</v>
      </c>
      <c r="AL295" s="138" t="s">
        <v>6</v>
      </c>
      <c r="AM295" s="138" t="s">
        <v>66</v>
      </c>
      <c r="AN295" s="138" t="s">
        <v>40</v>
      </c>
      <c r="AO295" s="138" t="s">
        <v>67</v>
      </c>
      <c r="AP295" s="138" t="s">
        <v>68</v>
      </c>
    </row>
    <row r="296" spans="2:56" s="16" customFormat="1" ht="15.75" customHeight="1" x14ac:dyDescent="0.25">
      <c r="B296" s="97"/>
      <c r="C296" s="98"/>
      <c r="D296" s="99" t="s">
        <v>75</v>
      </c>
      <c r="E296" s="98"/>
      <c r="F296" s="100" t="s">
        <v>344</v>
      </c>
      <c r="G296" s="98"/>
      <c r="H296" s="101">
        <v>22</v>
      </c>
      <c r="I296" s="98"/>
      <c r="J296" s="98"/>
      <c r="K296" s="98"/>
      <c r="L296" s="98"/>
      <c r="M296" s="102"/>
      <c r="N296" s="103"/>
      <c r="O296" s="98"/>
      <c r="P296" s="98"/>
      <c r="Q296" s="98"/>
      <c r="R296" s="98"/>
      <c r="S296" s="98"/>
      <c r="T296" s="98"/>
      <c r="U296" s="98"/>
      <c r="V296" s="98"/>
      <c r="W296" s="98"/>
      <c r="X296" s="104"/>
      <c r="AK296" s="105" t="s">
        <v>75</v>
      </c>
      <c r="AL296" s="105" t="s">
        <v>6</v>
      </c>
      <c r="AM296" s="105" t="s">
        <v>6</v>
      </c>
      <c r="AN296" s="105" t="s">
        <v>40</v>
      </c>
      <c r="AO296" s="105" t="s">
        <v>67</v>
      </c>
      <c r="AP296" s="105" t="s">
        <v>68</v>
      </c>
    </row>
    <row r="297" spans="2:56" s="16" customFormat="1" ht="15.75" customHeight="1" x14ac:dyDescent="0.25">
      <c r="B297" s="106"/>
      <c r="C297" s="107"/>
      <c r="D297" s="99" t="s">
        <v>75</v>
      </c>
      <c r="E297" s="107"/>
      <c r="F297" s="108" t="s">
        <v>76</v>
      </c>
      <c r="G297" s="107"/>
      <c r="H297" s="109">
        <v>22</v>
      </c>
      <c r="I297" s="107"/>
      <c r="J297" s="107"/>
      <c r="K297" s="107"/>
      <c r="L297" s="107"/>
      <c r="M297" s="110"/>
      <c r="N297" s="111"/>
      <c r="O297" s="107"/>
      <c r="P297" s="107"/>
      <c r="Q297" s="107"/>
      <c r="R297" s="107"/>
      <c r="S297" s="107"/>
      <c r="T297" s="107"/>
      <c r="U297" s="107"/>
      <c r="V297" s="107"/>
      <c r="W297" s="107"/>
      <c r="X297" s="112"/>
      <c r="AK297" s="113" t="s">
        <v>75</v>
      </c>
      <c r="AL297" s="113" t="s">
        <v>6</v>
      </c>
      <c r="AM297" s="113" t="s">
        <v>73</v>
      </c>
      <c r="AN297" s="113" t="s">
        <v>40</v>
      </c>
      <c r="AO297" s="113" t="s">
        <v>66</v>
      </c>
      <c r="AP297" s="113" t="s">
        <v>68</v>
      </c>
    </row>
    <row r="298" spans="2:56" s="16" customFormat="1" ht="15.75" customHeight="1" x14ac:dyDescent="0.25">
      <c r="B298" s="17"/>
      <c r="C298" s="114" t="s">
        <v>345</v>
      </c>
      <c r="D298" s="114" t="s">
        <v>110</v>
      </c>
      <c r="E298" s="115" t="s">
        <v>346</v>
      </c>
      <c r="F298" s="116" t="s">
        <v>347</v>
      </c>
      <c r="G298" s="117" t="s">
        <v>81</v>
      </c>
      <c r="H298" s="118">
        <v>13.39</v>
      </c>
      <c r="I298" s="119"/>
      <c r="J298" s="139"/>
      <c r="K298" s="119">
        <f>ROUND($P$298*$H$298,2)</f>
        <v>0</v>
      </c>
      <c r="L298" s="116"/>
      <c r="M298" s="120"/>
      <c r="N298" s="116"/>
      <c r="O298" s="89" t="s">
        <v>28</v>
      </c>
      <c r="P298" s="32">
        <f>$I$298+$J$298</f>
        <v>0</v>
      </c>
      <c r="Q298" s="32">
        <f>ROUND($I$298*$H$298,2)</f>
        <v>0</v>
      </c>
      <c r="R298" s="32">
        <f>ROUND($J$298*$H$298,2)</f>
        <v>0</v>
      </c>
      <c r="S298" s="19"/>
      <c r="T298" s="19"/>
      <c r="U298" s="90">
        <v>0.13100000000000001</v>
      </c>
      <c r="V298" s="90">
        <f>$U$298*$H$298</f>
        <v>1.7540900000000001</v>
      </c>
      <c r="W298" s="90">
        <v>0</v>
      </c>
      <c r="X298" s="91">
        <f>$W$298*$H$298</f>
        <v>0</v>
      </c>
      <c r="AI298" s="22" t="s">
        <v>83</v>
      </c>
      <c r="AK298" s="22" t="s">
        <v>110</v>
      </c>
      <c r="AL298" s="22" t="s">
        <v>6</v>
      </c>
      <c r="AP298" s="16" t="s">
        <v>68</v>
      </c>
      <c r="AV298" s="92">
        <f>IF($O$298="základní",$K$298,0)</f>
        <v>0</v>
      </c>
      <c r="AW298" s="92">
        <f>IF($O$298="snížená",$K$298,0)</f>
        <v>0</v>
      </c>
      <c r="AX298" s="92">
        <f>IF($O$298="zákl. přenesená",$K$298,0)</f>
        <v>0</v>
      </c>
      <c r="AY298" s="92">
        <f>IF($O$298="sníž. přenesená",$K$298,0)</f>
        <v>0</v>
      </c>
      <c r="AZ298" s="92">
        <f>IF($O$298="nulová",$K$298,0)</f>
        <v>0</v>
      </c>
      <c r="BA298" s="22" t="s">
        <v>66</v>
      </c>
      <c r="BB298" s="92">
        <f>ROUND($P$298*$H$298,2)</f>
        <v>0</v>
      </c>
      <c r="BC298" s="22" t="s">
        <v>73</v>
      </c>
      <c r="BD298" s="22" t="s">
        <v>348</v>
      </c>
    </row>
    <row r="299" spans="2:56" s="16" customFormat="1" ht="15.75" customHeight="1" x14ac:dyDescent="0.25">
      <c r="B299" s="132"/>
      <c r="C299" s="133"/>
      <c r="D299" s="93" t="s">
        <v>75</v>
      </c>
      <c r="E299" s="134"/>
      <c r="F299" s="134" t="s">
        <v>349</v>
      </c>
      <c r="G299" s="133"/>
      <c r="H299" s="133"/>
      <c r="I299" s="133"/>
      <c r="J299" s="133"/>
      <c r="K299" s="133"/>
      <c r="L299" s="133"/>
      <c r="M299" s="135"/>
      <c r="N299" s="136"/>
      <c r="O299" s="133"/>
      <c r="P299" s="133"/>
      <c r="Q299" s="133"/>
      <c r="R299" s="133"/>
      <c r="S299" s="133"/>
      <c r="T299" s="133"/>
      <c r="U299" s="133"/>
      <c r="V299" s="133"/>
      <c r="W299" s="133"/>
      <c r="X299" s="137"/>
      <c r="AK299" s="138" t="s">
        <v>75</v>
      </c>
      <c r="AL299" s="138" t="s">
        <v>6</v>
      </c>
      <c r="AM299" s="138" t="s">
        <v>66</v>
      </c>
      <c r="AN299" s="138" t="s">
        <v>40</v>
      </c>
      <c r="AO299" s="138" t="s">
        <v>67</v>
      </c>
      <c r="AP299" s="138" t="s">
        <v>68</v>
      </c>
    </row>
    <row r="300" spans="2:56" s="16" customFormat="1" ht="15.75" customHeight="1" x14ac:dyDescent="0.25">
      <c r="B300" s="97"/>
      <c r="C300" s="98"/>
      <c r="D300" s="99" t="s">
        <v>75</v>
      </c>
      <c r="E300" s="98"/>
      <c r="F300" s="100" t="s">
        <v>350</v>
      </c>
      <c r="G300" s="98"/>
      <c r="H300" s="101">
        <v>13.39</v>
      </c>
      <c r="I300" s="98"/>
      <c r="J300" s="98"/>
      <c r="K300" s="98"/>
      <c r="L300" s="98"/>
      <c r="M300" s="102"/>
      <c r="N300" s="103"/>
      <c r="O300" s="98"/>
      <c r="P300" s="98"/>
      <c r="Q300" s="98"/>
      <c r="R300" s="98"/>
      <c r="S300" s="98"/>
      <c r="T300" s="98"/>
      <c r="U300" s="98"/>
      <c r="V300" s="98"/>
      <c r="W300" s="98"/>
      <c r="X300" s="104"/>
      <c r="AK300" s="105" t="s">
        <v>75</v>
      </c>
      <c r="AL300" s="105" t="s">
        <v>6</v>
      </c>
      <c r="AM300" s="105" t="s">
        <v>6</v>
      </c>
      <c r="AN300" s="105" t="s">
        <v>40</v>
      </c>
      <c r="AO300" s="105" t="s">
        <v>67</v>
      </c>
      <c r="AP300" s="105" t="s">
        <v>68</v>
      </c>
    </row>
    <row r="301" spans="2:56" s="16" customFormat="1" ht="15.75" customHeight="1" x14ac:dyDescent="0.25">
      <c r="B301" s="106"/>
      <c r="C301" s="107"/>
      <c r="D301" s="99" t="s">
        <v>75</v>
      </c>
      <c r="E301" s="107"/>
      <c r="F301" s="108" t="s">
        <v>76</v>
      </c>
      <c r="G301" s="107"/>
      <c r="H301" s="109">
        <v>13.39</v>
      </c>
      <c r="I301" s="107"/>
      <c r="J301" s="107"/>
      <c r="K301" s="107"/>
      <c r="L301" s="107"/>
      <c r="M301" s="110"/>
      <c r="N301" s="111"/>
      <c r="O301" s="107"/>
      <c r="P301" s="107"/>
      <c r="Q301" s="107"/>
      <c r="R301" s="107"/>
      <c r="S301" s="107"/>
      <c r="T301" s="107"/>
      <c r="U301" s="107"/>
      <c r="V301" s="107"/>
      <c r="W301" s="107"/>
      <c r="X301" s="112"/>
      <c r="AK301" s="113" t="s">
        <v>75</v>
      </c>
      <c r="AL301" s="113" t="s">
        <v>6</v>
      </c>
      <c r="AM301" s="113" t="s">
        <v>73</v>
      </c>
      <c r="AN301" s="113" t="s">
        <v>40</v>
      </c>
      <c r="AO301" s="113" t="s">
        <v>66</v>
      </c>
      <c r="AP301" s="113" t="s">
        <v>68</v>
      </c>
    </row>
    <row r="302" spans="2:56" s="16" customFormat="1" ht="15.75" customHeight="1" x14ac:dyDescent="0.25">
      <c r="B302" s="17"/>
      <c r="C302" s="114" t="s">
        <v>351</v>
      </c>
      <c r="D302" s="114" t="s">
        <v>110</v>
      </c>
      <c r="E302" s="115" t="s">
        <v>352</v>
      </c>
      <c r="F302" s="116" t="s">
        <v>353</v>
      </c>
      <c r="G302" s="117" t="s">
        <v>81</v>
      </c>
      <c r="H302" s="118">
        <v>9.27</v>
      </c>
      <c r="I302" s="119"/>
      <c r="J302" s="139"/>
      <c r="K302" s="119">
        <f>ROUND($P$302*$H$302,2)</f>
        <v>0</v>
      </c>
      <c r="L302" s="116"/>
      <c r="M302" s="120"/>
      <c r="N302" s="116"/>
      <c r="O302" s="89" t="s">
        <v>28</v>
      </c>
      <c r="P302" s="32">
        <f>$I$302+$J$302</f>
        <v>0</v>
      </c>
      <c r="Q302" s="32">
        <f>ROUND($I$302*$H$302,2)</f>
        <v>0</v>
      </c>
      <c r="R302" s="32">
        <f>ROUND($J$302*$H$302,2)</f>
        <v>0</v>
      </c>
      <c r="S302" s="19"/>
      <c r="T302" s="19"/>
      <c r="U302" s="90">
        <v>0.12</v>
      </c>
      <c r="V302" s="90">
        <f>$U$302*$H$302</f>
        <v>1.1123999999999998</v>
      </c>
      <c r="W302" s="90">
        <v>0</v>
      </c>
      <c r="X302" s="91">
        <f>$W$302*$H$302</f>
        <v>0</v>
      </c>
      <c r="AI302" s="22" t="s">
        <v>83</v>
      </c>
      <c r="AK302" s="22" t="s">
        <v>110</v>
      </c>
      <c r="AL302" s="22" t="s">
        <v>6</v>
      </c>
      <c r="AP302" s="16" t="s">
        <v>68</v>
      </c>
      <c r="AV302" s="92">
        <f>IF($O$302="základní",$K$302,0)</f>
        <v>0</v>
      </c>
      <c r="AW302" s="92">
        <f>IF($O$302="snížená",$K$302,0)</f>
        <v>0</v>
      </c>
      <c r="AX302" s="92">
        <f>IF($O$302="zákl. přenesená",$K$302,0)</f>
        <v>0</v>
      </c>
      <c r="AY302" s="92">
        <f>IF($O$302="sníž. přenesená",$K$302,0)</f>
        <v>0</v>
      </c>
      <c r="AZ302" s="92">
        <f>IF($O$302="nulová",$K$302,0)</f>
        <v>0</v>
      </c>
      <c r="BA302" s="22" t="s">
        <v>66</v>
      </c>
      <c r="BB302" s="92">
        <f>ROUND($P$302*$H$302,2)</f>
        <v>0</v>
      </c>
      <c r="BC302" s="22" t="s">
        <v>73</v>
      </c>
      <c r="BD302" s="22" t="s">
        <v>354</v>
      </c>
    </row>
    <row r="303" spans="2:56" s="16" customFormat="1" ht="15.75" customHeight="1" x14ac:dyDescent="0.25">
      <c r="B303" s="132"/>
      <c r="C303" s="133"/>
      <c r="D303" s="93" t="s">
        <v>75</v>
      </c>
      <c r="E303" s="134"/>
      <c r="F303" s="134" t="s">
        <v>355</v>
      </c>
      <c r="G303" s="133"/>
      <c r="H303" s="133"/>
      <c r="I303" s="133"/>
      <c r="J303" s="133"/>
      <c r="K303" s="133"/>
      <c r="L303" s="133"/>
      <c r="M303" s="135"/>
      <c r="N303" s="136"/>
      <c r="O303" s="133"/>
      <c r="P303" s="133"/>
      <c r="Q303" s="133"/>
      <c r="R303" s="133"/>
      <c r="S303" s="133"/>
      <c r="T303" s="133"/>
      <c r="U303" s="133"/>
      <c r="V303" s="133"/>
      <c r="W303" s="133"/>
      <c r="X303" s="137"/>
      <c r="AK303" s="138" t="s">
        <v>75</v>
      </c>
      <c r="AL303" s="138" t="s">
        <v>6</v>
      </c>
      <c r="AM303" s="138" t="s">
        <v>66</v>
      </c>
      <c r="AN303" s="138" t="s">
        <v>40</v>
      </c>
      <c r="AO303" s="138" t="s">
        <v>67</v>
      </c>
      <c r="AP303" s="138" t="s">
        <v>68</v>
      </c>
    </row>
    <row r="304" spans="2:56" s="16" customFormat="1" ht="15.75" customHeight="1" x14ac:dyDescent="0.25">
      <c r="B304" s="97"/>
      <c r="C304" s="98"/>
      <c r="D304" s="99" t="s">
        <v>75</v>
      </c>
      <c r="E304" s="98"/>
      <c r="F304" s="100" t="s">
        <v>356</v>
      </c>
      <c r="G304" s="98"/>
      <c r="H304" s="101">
        <v>9.27</v>
      </c>
      <c r="I304" s="98"/>
      <c r="J304" s="98"/>
      <c r="K304" s="98"/>
      <c r="L304" s="98"/>
      <c r="M304" s="102"/>
      <c r="N304" s="103"/>
      <c r="O304" s="98"/>
      <c r="P304" s="98"/>
      <c r="Q304" s="98"/>
      <c r="R304" s="98"/>
      <c r="S304" s="98"/>
      <c r="T304" s="98"/>
      <c r="U304" s="98"/>
      <c r="V304" s="98"/>
      <c r="W304" s="98"/>
      <c r="X304" s="104"/>
      <c r="AK304" s="105" t="s">
        <v>75</v>
      </c>
      <c r="AL304" s="105" t="s">
        <v>6</v>
      </c>
      <c r="AM304" s="105" t="s">
        <v>6</v>
      </c>
      <c r="AN304" s="105" t="s">
        <v>40</v>
      </c>
      <c r="AO304" s="105" t="s">
        <v>67</v>
      </c>
      <c r="AP304" s="105" t="s">
        <v>68</v>
      </c>
    </row>
    <row r="305" spans="2:56" s="16" customFormat="1" ht="15.75" customHeight="1" x14ac:dyDescent="0.25">
      <c r="B305" s="106"/>
      <c r="C305" s="107"/>
      <c r="D305" s="99" t="s">
        <v>75</v>
      </c>
      <c r="E305" s="107"/>
      <c r="F305" s="108" t="s">
        <v>76</v>
      </c>
      <c r="G305" s="107"/>
      <c r="H305" s="109">
        <v>9.27</v>
      </c>
      <c r="I305" s="107"/>
      <c r="J305" s="107"/>
      <c r="K305" s="107"/>
      <c r="L305" s="107"/>
      <c r="M305" s="110"/>
      <c r="N305" s="111"/>
      <c r="O305" s="107"/>
      <c r="P305" s="107"/>
      <c r="Q305" s="107"/>
      <c r="R305" s="107"/>
      <c r="S305" s="107"/>
      <c r="T305" s="107"/>
      <c r="U305" s="107"/>
      <c r="V305" s="107"/>
      <c r="W305" s="107"/>
      <c r="X305" s="112"/>
      <c r="AK305" s="113" t="s">
        <v>75</v>
      </c>
      <c r="AL305" s="113" t="s">
        <v>6</v>
      </c>
      <c r="AM305" s="113" t="s">
        <v>73</v>
      </c>
      <c r="AN305" s="113" t="s">
        <v>40</v>
      </c>
      <c r="AO305" s="113" t="s">
        <v>66</v>
      </c>
      <c r="AP305" s="113" t="s">
        <v>68</v>
      </c>
    </row>
    <row r="306" spans="2:56" s="16" customFormat="1" ht="15.75" customHeight="1" x14ac:dyDescent="0.25">
      <c r="B306" s="17"/>
      <c r="C306" s="121" t="s">
        <v>357</v>
      </c>
      <c r="D306" s="121" t="s">
        <v>70</v>
      </c>
      <c r="E306" s="122" t="s">
        <v>358</v>
      </c>
      <c r="F306" s="123" t="s">
        <v>359</v>
      </c>
      <c r="G306" s="124" t="s">
        <v>81</v>
      </c>
      <c r="H306" s="125">
        <v>347</v>
      </c>
      <c r="I306" s="126"/>
      <c r="J306" s="126"/>
      <c r="K306" s="126">
        <f>ROUND($P$306*$H$306,2)</f>
        <v>0</v>
      </c>
      <c r="L306" s="123" t="s">
        <v>72</v>
      </c>
      <c r="M306" s="65"/>
      <c r="N306" s="88"/>
      <c r="O306" s="89" t="s">
        <v>28</v>
      </c>
      <c r="P306" s="32">
        <f>$I$306+$J$306</f>
        <v>0</v>
      </c>
      <c r="Q306" s="32">
        <f>ROUND($I$306*$H$306,2)</f>
        <v>0</v>
      </c>
      <c r="R306" s="32">
        <f>ROUND($J$306*$H$306,2)</f>
        <v>0</v>
      </c>
      <c r="S306" s="19"/>
      <c r="T306" s="19"/>
      <c r="U306" s="90">
        <v>8.4250000000000005E-2</v>
      </c>
      <c r="V306" s="90">
        <f>$U$306*$H$306</f>
        <v>29.234750000000002</v>
      </c>
      <c r="W306" s="90">
        <v>0</v>
      </c>
      <c r="X306" s="91">
        <f>$W$306*$H$306</f>
        <v>0</v>
      </c>
      <c r="AI306" s="22" t="s">
        <v>73</v>
      </c>
      <c r="AK306" s="22" t="s">
        <v>70</v>
      </c>
      <c r="AL306" s="22" t="s">
        <v>6</v>
      </c>
      <c r="AP306" s="16" t="s">
        <v>68</v>
      </c>
      <c r="AV306" s="92">
        <f>IF($O$306="základní",$K$306,0)</f>
        <v>0</v>
      </c>
      <c r="AW306" s="92">
        <f>IF($O$306="snížená",$K$306,0)</f>
        <v>0</v>
      </c>
      <c r="AX306" s="92">
        <f>IF($O$306="zákl. přenesená",$K$306,0)</f>
        <v>0</v>
      </c>
      <c r="AY306" s="92">
        <f>IF($O$306="sníž. přenesená",$K$306,0)</f>
        <v>0</v>
      </c>
      <c r="AZ306" s="92">
        <f>IF($O$306="nulová",$K$306,0)</f>
        <v>0</v>
      </c>
      <c r="BA306" s="22" t="s">
        <v>66</v>
      </c>
      <c r="BB306" s="92">
        <f>ROUND($P$306*$H$306,2)</f>
        <v>0</v>
      </c>
      <c r="BC306" s="22" t="s">
        <v>73</v>
      </c>
      <c r="BD306" s="22" t="s">
        <v>360</v>
      </c>
    </row>
    <row r="307" spans="2:56" s="16" customFormat="1" ht="38.25" customHeight="1" x14ac:dyDescent="0.25">
      <c r="B307" s="17"/>
      <c r="C307" s="19"/>
      <c r="D307" s="93" t="s">
        <v>74</v>
      </c>
      <c r="E307" s="19"/>
      <c r="F307" s="94" t="s">
        <v>361</v>
      </c>
      <c r="G307" s="19"/>
      <c r="H307" s="19"/>
      <c r="I307" s="19"/>
      <c r="J307" s="19"/>
      <c r="K307" s="19"/>
      <c r="L307" s="19"/>
      <c r="M307" s="65"/>
      <c r="N307" s="95"/>
      <c r="O307" s="19"/>
      <c r="P307" s="19"/>
      <c r="Q307" s="19"/>
      <c r="R307" s="19"/>
      <c r="S307" s="19"/>
      <c r="T307" s="19"/>
      <c r="U307" s="19"/>
      <c r="V307" s="19"/>
      <c r="W307" s="19"/>
      <c r="X307" s="96"/>
      <c r="AK307" s="16" t="s">
        <v>74</v>
      </c>
      <c r="AL307" s="16" t="s">
        <v>6</v>
      </c>
    </row>
    <row r="308" spans="2:56" s="16" customFormat="1" ht="15.75" customHeight="1" x14ac:dyDescent="0.25">
      <c r="B308" s="132"/>
      <c r="C308" s="133"/>
      <c r="D308" s="99" t="s">
        <v>75</v>
      </c>
      <c r="E308" s="133"/>
      <c r="F308" s="134" t="s">
        <v>362</v>
      </c>
      <c r="G308" s="133"/>
      <c r="H308" s="133"/>
      <c r="I308" s="133"/>
      <c r="J308" s="133"/>
      <c r="K308" s="133"/>
      <c r="L308" s="133"/>
      <c r="M308" s="135"/>
      <c r="N308" s="136"/>
      <c r="O308" s="133"/>
      <c r="P308" s="133"/>
      <c r="Q308" s="133"/>
      <c r="R308" s="133"/>
      <c r="S308" s="133"/>
      <c r="T308" s="133"/>
      <c r="U308" s="133"/>
      <c r="V308" s="133"/>
      <c r="W308" s="133"/>
      <c r="X308" s="137"/>
      <c r="AK308" s="138" t="s">
        <v>75</v>
      </c>
      <c r="AL308" s="138" t="s">
        <v>6</v>
      </c>
      <c r="AM308" s="138" t="s">
        <v>66</v>
      </c>
      <c r="AN308" s="138" t="s">
        <v>40</v>
      </c>
      <c r="AO308" s="138" t="s">
        <v>67</v>
      </c>
      <c r="AP308" s="138" t="s">
        <v>68</v>
      </c>
    </row>
    <row r="309" spans="2:56" s="16" customFormat="1" ht="15.75" customHeight="1" x14ac:dyDescent="0.25">
      <c r="B309" s="97"/>
      <c r="C309" s="98"/>
      <c r="D309" s="99" t="s">
        <v>75</v>
      </c>
      <c r="E309" s="98"/>
      <c r="F309" s="100" t="s">
        <v>363</v>
      </c>
      <c r="G309" s="98"/>
      <c r="H309" s="101">
        <v>347</v>
      </c>
      <c r="I309" s="98"/>
      <c r="J309" s="98"/>
      <c r="K309" s="98"/>
      <c r="L309" s="98"/>
      <c r="M309" s="102"/>
      <c r="N309" s="103"/>
      <c r="O309" s="98"/>
      <c r="P309" s="98"/>
      <c r="Q309" s="98"/>
      <c r="R309" s="98"/>
      <c r="S309" s="98"/>
      <c r="T309" s="98"/>
      <c r="U309" s="98"/>
      <c r="V309" s="98"/>
      <c r="W309" s="98"/>
      <c r="X309" s="104"/>
      <c r="AK309" s="105" t="s">
        <v>75</v>
      </c>
      <c r="AL309" s="105" t="s">
        <v>6</v>
      </c>
      <c r="AM309" s="105" t="s">
        <v>6</v>
      </c>
      <c r="AN309" s="105" t="s">
        <v>40</v>
      </c>
      <c r="AO309" s="105" t="s">
        <v>67</v>
      </c>
      <c r="AP309" s="105" t="s">
        <v>68</v>
      </c>
    </row>
    <row r="310" spans="2:56" s="16" customFormat="1" ht="15.75" customHeight="1" x14ac:dyDescent="0.25">
      <c r="B310" s="106"/>
      <c r="C310" s="107"/>
      <c r="D310" s="99" t="s">
        <v>75</v>
      </c>
      <c r="E310" s="107"/>
      <c r="F310" s="108" t="s">
        <v>76</v>
      </c>
      <c r="G310" s="107"/>
      <c r="H310" s="109">
        <v>347</v>
      </c>
      <c r="I310" s="107"/>
      <c r="J310" s="107"/>
      <c r="K310" s="107"/>
      <c r="L310" s="107"/>
      <c r="M310" s="110"/>
      <c r="N310" s="111"/>
      <c r="O310" s="107"/>
      <c r="P310" s="107"/>
      <c r="Q310" s="107"/>
      <c r="R310" s="107"/>
      <c r="S310" s="107"/>
      <c r="T310" s="107"/>
      <c r="U310" s="107"/>
      <c r="V310" s="107"/>
      <c r="W310" s="107"/>
      <c r="X310" s="112"/>
      <c r="AK310" s="113" t="s">
        <v>75</v>
      </c>
      <c r="AL310" s="113" t="s">
        <v>6</v>
      </c>
      <c r="AM310" s="113" t="s">
        <v>73</v>
      </c>
      <c r="AN310" s="113" t="s">
        <v>40</v>
      </c>
      <c r="AO310" s="113" t="s">
        <v>66</v>
      </c>
      <c r="AP310" s="113" t="s">
        <v>68</v>
      </c>
    </row>
    <row r="311" spans="2:56" s="16" customFormat="1" ht="15.75" customHeight="1" x14ac:dyDescent="0.25">
      <c r="B311" s="17"/>
      <c r="C311" s="114" t="s">
        <v>364</v>
      </c>
      <c r="D311" s="114" t="s">
        <v>110</v>
      </c>
      <c r="E311" s="115" t="s">
        <v>365</v>
      </c>
      <c r="F311" s="116" t="s">
        <v>366</v>
      </c>
      <c r="G311" s="117" t="s">
        <v>81</v>
      </c>
      <c r="H311" s="118">
        <v>333.3</v>
      </c>
      <c r="I311" s="119"/>
      <c r="J311" s="139"/>
      <c r="K311" s="119">
        <f>ROUND($P$311*$H$311,2)</f>
        <v>0</v>
      </c>
      <c r="L311" s="116"/>
      <c r="M311" s="120"/>
      <c r="N311" s="116"/>
      <c r="O311" s="89" t="s">
        <v>28</v>
      </c>
      <c r="P311" s="32">
        <f>$I$311+$J$311</f>
        <v>0</v>
      </c>
      <c r="Q311" s="32">
        <f>ROUND($I$311*$H$311,2)</f>
        <v>0</v>
      </c>
      <c r="R311" s="32">
        <f>ROUND($J$311*$H$311,2)</f>
        <v>0</v>
      </c>
      <c r="S311" s="19"/>
      <c r="T311" s="19"/>
      <c r="U311" s="90">
        <v>0.13100000000000001</v>
      </c>
      <c r="V311" s="90">
        <f>$U$311*$H$311</f>
        <v>43.662300000000002</v>
      </c>
      <c r="W311" s="90">
        <v>0</v>
      </c>
      <c r="X311" s="91">
        <f>$W$311*$H$311</f>
        <v>0</v>
      </c>
      <c r="AI311" s="22" t="s">
        <v>83</v>
      </c>
      <c r="AK311" s="22" t="s">
        <v>110</v>
      </c>
      <c r="AL311" s="22" t="s">
        <v>6</v>
      </c>
      <c r="AP311" s="16" t="s">
        <v>68</v>
      </c>
      <c r="AV311" s="92">
        <f>IF($O$311="základní",$K$311,0)</f>
        <v>0</v>
      </c>
      <c r="AW311" s="92">
        <f>IF($O$311="snížená",$K$311,0)</f>
        <v>0</v>
      </c>
      <c r="AX311" s="92">
        <f>IF($O$311="zákl. přenesená",$K$311,0)</f>
        <v>0</v>
      </c>
      <c r="AY311" s="92">
        <f>IF($O$311="sníž. přenesená",$K$311,0)</f>
        <v>0</v>
      </c>
      <c r="AZ311" s="92">
        <f>IF($O$311="nulová",$K$311,0)</f>
        <v>0</v>
      </c>
      <c r="BA311" s="22" t="s">
        <v>66</v>
      </c>
      <c r="BB311" s="92">
        <f>ROUND($P$311*$H$311,2)</f>
        <v>0</v>
      </c>
      <c r="BC311" s="22" t="s">
        <v>73</v>
      </c>
      <c r="BD311" s="22" t="s">
        <v>367</v>
      </c>
    </row>
    <row r="312" spans="2:56" s="16" customFormat="1" ht="15.75" customHeight="1" x14ac:dyDescent="0.25">
      <c r="B312" s="132"/>
      <c r="C312" s="133"/>
      <c r="D312" s="93" t="s">
        <v>75</v>
      </c>
      <c r="E312" s="134"/>
      <c r="F312" s="134" t="s">
        <v>368</v>
      </c>
      <c r="G312" s="133"/>
      <c r="H312" s="133"/>
      <c r="I312" s="133"/>
      <c r="J312" s="133"/>
      <c r="K312" s="133"/>
      <c r="L312" s="133"/>
      <c r="M312" s="135"/>
      <c r="N312" s="136"/>
      <c r="O312" s="133"/>
      <c r="P312" s="133"/>
      <c r="Q312" s="133"/>
      <c r="R312" s="133"/>
      <c r="S312" s="133"/>
      <c r="T312" s="133"/>
      <c r="U312" s="133"/>
      <c r="V312" s="133"/>
      <c r="W312" s="133"/>
      <c r="X312" s="137"/>
      <c r="AK312" s="138" t="s">
        <v>75</v>
      </c>
      <c r="AL312" s="138" t="s">
        <v>6</v>
      </c>
      <c r="AM312" s="138" t="s">
        <v>66</v>
      </c>
      <c r="AN312" s="138" t="s">
        <v>40</v>
      </c>
      <c r="AO312" s="138" t="s">
        <v>67</v>
      </c>
      <c r="AP312" s="138" t="s">
        <v>68</v>
      </c>
    </row>
    <row r="313" spans="2:56" s="16" customFormat="1" ht="15.75" customHeight="1" x14ac:dyDescent="0.25">
      <c r="B313" s="97"/>
      <c r="C313" s="98"/>
      <c r="D313" s="99" t="s">
        <v>75</v>
      </c>
      <c r="E313" s="98"/>
      <c r="F313" s="100" t="s">
        <v>369</v>
      </c>
      <c r="G313" s="98"/>
      <c r="H313" s="101">
        <v>333.3</v>
      </c>
      <c r="I313" s="98"/>
      <c r="J313" s="98"/>
      <c r="K313" s="98"/>
      <c r="L313" s="98"/>
      <c r="M313" s="102"/>
      <c r="N313" s="103"/>
      <c r="O313" s="98"/>
      <c r="P313" s="98"/>
      <c r="Q313" s="98"/>
      <c r="R313" s="98"/>
      <c r="S313" s="98"/>
      <c r="T313" s="98"/>
      <c r="U313" s="98"/>
      <c r="V313" s="98"/>
      <c r="W313" s="98"/>
      <c r="X313" s="104"/>
      <c r="AK313" s="105" t="s">
        <v>75</v>
      </c>
      <c r="AL313" s="105" t="s">
        <v>6</v>
      </c>
      <c r="AM313" s="105" t="s">
        <v>6</v>
      </c>
      <c r="AN313" s="105" t="s">
        <v>40</v>
      </c>
      <c r="AO313" s="105" t="s">
        <v>67</v>
      </c>
      <c r="AP313" s="105" t="s">
        <v>68</v>
      </c>
    </row>
    <row r="314" spans="2:56" s="16" customFormat="1" ht="15.75" customHeight="1" x14ac:dyDescent="0.25">
      <c r="B314" s="106"/>
      <c r="C314" s="107"/>
      <c r="D314" s="99" t="s">
        <v>75</v>
      </c>
      <c r="E314" s="107"/>
      <c r="F314" s="108" t="s">
        <v>76</v>
      </c>
      <c r="G314" s="107"/>
      <c r="H314" s="109">
        <v>333.3</v>
      </c>
      <c r="I314" s="107"/>
      <c r="J314" s="107"/>
      <c r="K314" s="107"/>
      <c r="L314" s="107"/>
      <c r="M314" s="110"/>
      <c r="N314" s="111"/>
      <c r="O314" s="107"/>
      <c r="P314" s="107"/>
      <c r="Q314" s="107"/>
      <c r="R314" s="107"/>
      <c r="S314" s="107"/>
      <c r="T314" s="107"/>
      <c r="U314" s="107"/>
      <c r="V314" s="107"/>
      <c r="W314" s="107"/>
      <c r="X314" s="112"/>
      <c r="AK314" s="113" t="s">
        <v>75</v>
      </c>
      <c r="AL314" s="113" t="s">
        <v>6</v>
      </c>
      <c r="AM314" s="113" t="s">
        <v>73</v>
      </c>
      <c r="AN314" s="113" t="s">
        <v>40</v>
      </c>
      <c r="AO314" s="113" t="s">
        <v>66</v>
      </c>
      <c r="AP314" s="113" t="s">
        <v>68</v>
      </c>
    </row>
    <row r="315" spans="2:56" s="16" customFormat="1" ht="15.75" customHeight="1" x14ac:dyDescent="0.25">
      <c r="B315" s="17"/>
      <c r="C315" s="114" t="s">
        <v>370</v>
      </c>
      <c r="D315" s="114" t="s">
        <v>110</v>
      </c>
      <c r="E315" s="115" t="s">
        <v>371</v>
      </c>
      <c r="F315" s="116" t="s">
        <v>372</v>
      </c>
      <c r="G315" s="117" t="s">
        <v>81</v>
      </c>
      <c r="H315" s="118">
        <v>11.33</v>
      </c>
      <c r="I315" s="119"/>
      <c r="J315" s="139"/>
      <c r="K315" s="119">
        <f>ROUND($P$315*$H$315,2)</f>
        <v>0</v>
      </c>
      <c r="L315" s="116"/>
      <c r="M315" s="120"/>
      <c r="N315" s="116"/>
      <c r="O315" s="89" t="s">
        <v>28</v>
      </c>
      <c r="P315" s="32">
        <f>$I$315+$J$315</f>
        <v>0</v>
      </c>
      <c r="Q315" s="32">
        <f>ROUND($I$315*$H$315,2)</f>
        <v>0</v>
      </c>
      <c r="R315" s="32">
        <f>ROUND($J$315*$H$315,2)</f>
        <v>0</v>
      </c>
      <c r="S315" s="19"/>
      <c r="T315" s="19"/>
      <c r="U315" s="90">
        <v>0.13100000000000001</v>
      </c>
      <c r="V315" s="90">
        <f>$U$315*$H$315</f>
        <v>1.4842300000000002</v>
      </c>
      <c r="W315" s="90">
        <v>0</v>
      </c>
      <c r="X315" s="91">
        <f>$W$315*$H$315</f>
        <v>0</v>
      </c>
      <c r="AI315" s="22" t="s">
        <v>83</v>
      </c>
      <c r="AK315" s="22" t="s">
        <v>110</v>
      </c>
      <c r="AL315" s="22" t="s">
        <v>6</v>
      </c>
      <c r="AP315" s="16" t="s">
        <v>68</v>
      </c>
      <c r="AV315" s="92">
        <f>IF($O$315="základní",$K$315,0)</f>
        <v>0</v>
      </c>
      <c r="AW315" s="92">
        <f>IF($O$315="snížená",$K$315,0)</f>
        <v>0</v>
      </c>
      <c r="AX315" s="92">
        <f>IF($O$315="zákl. přenesená",$K$315,0)</f>
        <v>0</v>
      </c>
      <c r="AY315" s="92">
        <f>IF($O$315="sníž. přenesená",$K$315,0)</f>
        <v>0</v>
      </c>
      <c r="AZ315" s="92">
        <f>IF($O$315="nulová",$K$315,0)</f>
        <v>0</v>
      </c>
      <c r="BA315" s="22" t="s">
        <v>66</v>
      </c>
      <c r="BB315" s="92">
        <f>ROUND($P$315*$H$315,2)</f>
        <v>0</v>
      </c>
      <c r="BC315" s="22" t="s">
        <v>73</v>
      </c>
      <c r="BD315" s="22" t="s">
        <v>373</v>
      </c>
    </row>
    <row r="316" spans="2:56" s="16" customFormat="1" ht="15.75" customHeight="1" x14ac:dyDescent="0.25">
      <c r="B316" s="132"/>
      <c r="C316" s="133"/>
      <c r="D316" s="93" t="s">
        <v>75</v>
      </c>
      <c r="E316" s="134"/>
      <c r="F316" s="134" t="s">
        <v>374</v>
      </c>
      <c r="G316" s="133"/>
      <c r="H316" s="133"/>
      <c r="I316" s="133"/>
      <c r="J316" s="133"/>
      <c r="K316" s="133"/>
      <c r="L316" s="133"/>
      <c r="M316" s="135"/>
      <c r="N316" s="136"/>
      <c r="O316" s="133"/>
      <c r="P316" s="133"/>
      <c r="Q316" s="133"/>
      <c r="R316" s="133"/>
      <c r="S316" s="133"/>
      <c r="T316" s="133"/>
      <c r="U316" s="133"/>
      <c r="V316" s="133"/>
      <c r="W316" s="133"/>
      <c r="X316" s="137"/>
      <c r="AK316" s="138" t="s">
        <v>75</v>
      </c>
      <c r="AL316" s="138" t="s">
        <v>6</v>
      </c>
      <c r="AM316" s="138" t="s">
        <v>66</v>
      </c>
      <c r="AN316" s="138" t="s">
        <v>40</v>
      </c>
      <c r="AO316" s="138" t="s">
        <v>67</v>
      </c>
      <c r="AP316" s="138" t="s">
        <v>68</v>
      </c>
    </row>
    <row r="317" spans="2:56" s="16" customFormat="1" ht="15.75" customHeight="1" x14ac:dyDescent="0.25">
      <c r="B317" s="97"/>
      <c r="C317" s="98"/>
      <c r="D317" s="99" t="s">
        <v>75</v>
      </c>
      <c r="E317" s="98"/>
      <c r="F317" s="100" t="s">
        <v>375</v>
      </c>
      <c r="G317" s="98"/>
      <c r="H317" s="101">
        <v>11.33</v>
      </c>
      <c r="I317" s="98"/>
      <c r="J317" s="98"/>
      <c r="K317" s="98"/>
      <c r="L317" s="98"/>
      <c r="M317" s="102"/>
      <c r="N317" s="103"/>
      <c r="O317" s="98"/>
      <c r="P317" s="98"/>
      <c r="Q317" s="98"/>
      <c r="R317" s="98"/>
      <c r="S317" s="98"/>
      <c r="T317" s="98"/>
      <c r="U317" s="98"/>
      <c r="V317" s="98"/>
      <c r="W317" s="98"/>
      <c r="X317" s="104"/>
      <c r="AK317" s="105" t="s">
        <v>75</v>
      </c>
      <c r="AL317" s="105" t="s">
        <v>6</v>
      </c>
      <c r="AM317" s="105" t="s">
        <v>6</v>
      </c>
      <c r="AN317" s="105" t="s">
        <v>40</v>
      </c>
      <c r="AO317" s="105" t="s">
        <v>67</v>
      </c>
      <c r="AP317" s="105" t="s">
        <v>68</v>
      </c>
    </row>
    <row r="318" spans="2:56" s="16" customFormat="1" ht="15.75" customHeight="1" x14ac:dyDescent="0.25">
      <c r="B318" s="106"/>
      <c r="C318" s="107"/>
      <c r="D318" s="99" t="s">
        <v>75</v>
      </c>
      <c r="E318" s="107"/>
      <c r="F318" s="108" t="s">
        <v>76</v>
      </c>
      <c r="G318" s="107"/>
      <c r="H318" s="109">
        <v>11.33</v>
      </c>
      <c r="I318" s="107"/>
      <c r="J318" s="107"/>
      <c r="K318" s="107"/>
      <c r="L318" s="107"/>
      <c r="M318" s="110"/>
      <c r="N318" s="111"/>
      <c r="O318" s="107"/>
      <c r="P318" s="107"/>
      <c r="Q318" s="107"/>
      <c r="R318" s="107"/>
      <c r="S318" s="107"/>
      <c r="T318" s="107"/>
      <c r="U318" s="107"/>
      <c r="V318" s="107"/>
      <c r="W318" s="107"/>
      <c r="X318" s="112"/>
      <c r="AK318" s="113" t="s">
        <v>75</v>
      </c>
      <c r="AL318" s="113" t="s">
        <v>6</v>
      </c>
      <c r="AM318" s="113" t="s">
        <v>73</v>
      </c>
      <c r="AN318" s="113" t="s">
        <v>40</v>
      </c>
      <c r="AO318" s="113" t="s">
        <v>66</v>
      </c>
      <c r="AP318" s="113" t="s">
        <v>68</v>
      </c>
    </row>
    <row r="319" spans="2:56" s="16" customFormat="1" ht="15.75" customHeight="1" x14ac:dyDescent="0.25">
      <c r="B319" s="17"/>
      <c r="C319" s="114" t="s">
        <v>376</v>
      </c>
      <c r="D319" s="114" t="s">
        <v>110</v>
      </c>
      <c r="E319" s="115" t="s">
        <v>377</v>
      </c>
      <c r="F319" s="116" t="s">
        <v>378</v>
      </c>
      <c r="G319" s="117" t="s">
        <v>81</v>
      </c>
      <c r="H319" s="118">
        <v>6.18</v>
      </c>
      <c r="I319" s="119"/>
      <c r="J319" s="139"/>
      <c r="K319" s="119">
        <f>ROUND($P$319*$H$319,2)</f>
        <v>0</v>
      </c>
      <c r="L319" s="116"/>
      <c r="M319" s="120"/>
      <c r="N319" s="116"/>
      <c r="O319" s="89" t="s">
        <v>28</v>
      </c>
      <c r="P319" s="32">
        <f>$I$319+$J$319</f>
        <v>0</v>
      </c>
      <c r="Q319" s="32">
        <f>ROUND($I$319*$H$319,2)</f>
        <v>0</v>
      </c>
      <c r="R319" s="32">
        <f>ROUND($J$319*$H$319,2)</f>
        <v>0</v>
      </c>
      <c r="S319" s="19"/>
      <c r="T319" s="19"/>
      <c r="U319" s="90">
        <v>0.12</v>
      </c>
      <c r="V319" s="90">
        <f>$U$319*$H$319</f>
        <v>0.74159999999999993</v>
      </c>
      <c r="W319" s="90">
        <v>0</v>
      </c>
      <c r="X319" s="91">
        <f>$W$319*$H$319</f>
        <v>0</v>
      </c>
      <c r="AI319" s="22" t="s">
        <v>83</v>
      </c>
      <c r="AK319" s="22" t="s">
        <v>110</v>
      </c>
      <c r="AL319" s="22" t="s">
        <v>6</v>
      </c>
      <c r="AP319" s="16" t="s">
        <v>68</v>
      </c>
      <c r="AV319" s="92">
        <f>IF($O$319="základní",$K$319,0)</f>
        <v>0</v>
      </c>
      <c r="AW319" s="92">
        <f>IF($O$319="snížená",$K$319,0)</f>
        <v>0</v>
      </c>
      <c r="AX319" s="92">
        <f>IF($O$319="zákl. přenesená",$K$319,0)</f>
        <v>0</v>
      </c>
      <c r="AY319" s="92">
        <f>IF($O$319="sníž. přenesená",$K$319,0)</f>
        <v>0</v>
      </c>
      <c r="AZ319" s="92">
        <f>IF($O$319="nulová",$K$319,0)</f>
        <v>0</v>
      </c>
      <c r="BA319" s="22" t="s">
        <v>66</v>
      </c>
      <c r="BB319" s="92">
        <f>ROUND($P$319*$H$319,2)</f>
        <v>0</v>
      </c>
      <c r="BC319" s="22" t="s">
        <v>73</v>
      </c>
      <c r="BD319" s="22" t="s">
        <v>379</v>
      </c>
    </row>
    <row r="320" spans="2:56" s="16" customFormat="1" ht="15.75" customHeight="1" x14ac:dyDescent="0.25">
      <c r="B320" s="132"/>
      <c r="C320" s="133"/>
      <c r="D320" s="93" t="s">
        <v>75</v>
      </c>
      <c r="E320" s="134"/>
      <c r="F320" s="134" t="s">
        <v>380</v>
      </c>
      <c r="G320" s="133"/>
      <c r="H320" s="133"/>
      <c r="I320" s="133"/>
      <c r="J320" s="133"/>
      <c r="K320" s="133"/>
      <c r="L320" s="133"/>
      <c r="M320" s="135"/>
      <c r="N320" s="136"/>
      <c r="O320" s="133"/>
      <c r="P320" s="133"/>
      <c r="Q320" s="133"/>
      <c r="R320" s="133"/>
      <c r="S320" s="133"/>
      <c r="T320" s="133"/>
      <c r="U320" s="133"/>
      <c r="V320" s="133"/>
      <c r="W320" s="133"/>
      <c r="X320" s="137"/>
      <c r="AK320" s="138" t="s">
        <v>75</v>
      </c>
      <c r="AL320" s="138" t="s">
        <v>6</v>
      </c>
      <c r="AM320" s="138" t="s">
        <v>66</v>
      </c>
      <c r="AN320" s="138" t="s">
        <v>40</v>
      </c>
      <c r="AO320" s="138" t="s">
        <v>67</v>
      </c>
      <c r="AP320" s="138" t="s">
        <v>68</v>
      </c>
    </row>
    <row r="321" spans="2:56" s="16" customFormat="1" ht="15.75" customHeight="1" x14ac:dyDescent="0.25">
      <c r="B321" s="97"/>
      <c r="C321" s="98"/>
      <c r="D321" s="99" t="s">
        <v>75</v>
      </c>
      <c r="E321" s="98"/>
      <c r="F321" s="100" t="s">
        <v>381</v>
      </c>
      <c r="G321" s="98"/>
      <c r="H321" s="101">
        <v>6.18</v>
      </c>
      <c r="I321" s="98"/>
      <c r="J321" s="98"/>
      <c r="K321" s="98"/>
      <c r="L321" s="98"/>
      <c r="M321" s="102"/>
      <c r="N321" s="103"/>
      <c r="O321" s="98"/>
      <c r="P321" s="98"/>
      <c r="Q321" s="98"/>
      <c r="R321" s="98"/>
      <c r="S321" s="98"/>
      <c r="T321" s="98"/>
      <c r="U321" s="98"/>
      <c r="V321" s="98"/>
      <c r="W321" s="98"/>
      <c r="X321" s="104"/>
      <c r="AK321" s="105" t="s">
        <v>75</v>
      </c>
      <c r="AL321" s="105" t="s">
        <v>6</v>
      </c>
      <c r="AM321" s="105" t="s">
        <v>6</v>
      </c>
      <c r="AN321" s="105" t="s">
        <v>40</v>
      </c>
      <c r="AO321" s="105" t="s">
        <v>67</v>
      </c>
      <c r="AP321" s="105" t="s">
        <v>68</v>
      </c>
    </row>
    <row r="322" spans="2:56" s="16" customFormat="1" ht="15.75" customHeight="1" x14ac:dyDescent="0.25">
      <c r="B322" s="106"/>
      <c r="C322" s="107"/>
      <c r="D322" s="99" t="s">
        <v>75</v>
      </c>
      <c r="E322" s="107"/>
      <c r="F322" s="108" t="s">
        <v>76</v>
      </c>
      <c r="G322" s="107"/>
      <c r="H322" s="109">
        <v>6.18</v>
      </c>
      <c r="I322" s="107"/>
      <c r="J322" s="107"/>
      <c r="K322" s="107"/>
      <c r="L322" s="107"/>
      <c r="M322" s="110"/>
      <c r="N322" s="111"/>
      <c r="O322" s="107"/>
      <c r="P322" s="107"/>
      <c r="Q322" s="107"/>
      <c r="R322" s="107"/>
      <c r="S322" s="107"/>
      <c r="T322" s="107"/>
      <c r="U322" s="107"/>
      <c r="V322" s="107"/>
      <c r="W322" s="107"/>
      <c r="X322" s="112"/>
      <c r="AK322" s="113" t="s">
        <v>75</v>
      </c>
      <c r="AL322" s="113" t="s">
        <v>6</v>
      </c>
      <c r="AM322" s="113" t="s">
        <v>73</v>
      </c>
      <c r="AN322" s="113" t="s">
        <v>40</v>
      </c>
      <c r="AO322" s="113" t="s">
        <v>66</v>
      </c>
      <c r="AP322" s="113" t="s">
        <v>68</v>
      </c>
    </row>
    <row r="323" spans="2:56" s="16" customFormat="1" ht="15.75" customHeight="1" x14ac:dyDescent="0.25">
      <c r="B323" s="17"/>
      <c r="C323" s="121" t="s">
        <v>382</v>
      </c>
      <c r="D323" s="121" t="s">
        <v>70</v>
      </c>
      <c r="E323" s="122" t="s">
        <v>383</v>
      </c>
      <c r="F323" s="123" t="s">
        <v>384</v>
      </c>
      <c r="G323" s="124" t="s">
        <v>81</v>
      </c>
      <c r="H323" s="125">
        <v>22</v>
      </c>
      <c r="I323" s="126"/>
      <c r="J323" s="126"/>
      <c r="K323" s="126">
        <f>ROUND($P$323*$H$323,2)</f>
        <v>0</v>
      </c>
      <c r="L323" s="123" t="s">
        <v>72</v>
      </c>
      <c r="M323" s="65"/>
      <c r="N323" s="88"/>
      <c r="O323" s="89" t="s">
        <v>28</v>
      </c>
      <c r="P323" s="32">
        <f>$I$323+$J$323</f>
        <v>0</v>
      </c>
      <c r="Q323" s="32">
        <f>ROUND($I$323*$H$323,2)</f>
        <v>0</v>
      </c>
      <c r="R323" s="32">
        <f>ROUND($J$323*$H$323,2)</f>
        <v>0</v>
      </c>
      <c r="S323" s="19"/>
      <c r="T323" s="19"/>
      <c r="U323" s="90">
        <v>0</v>
      </c>
      <c r="V323" s="90">
        <f>$U$323*$H$323</f>
        <v>0</v>
      </c>
      <c r="W323" s="90">
        <v>0</v>
      </c>
      <c r="X323" s="91">
        <f>$W$323*$H$323</f>
        <v>0</v>
      </c>
      <c r="AI323" s="22" t="s">
        <v>73</v>
      </c>
      <c r="AK323" s="22" t="s">
        <v>70</v>
      </c>
      <c r="AL323" s="22" t="s">
        <v>6</v>
      </c>
      <c r="AP323" s="16" t="s">
        <v>68</v>
      </c>
      <c r="AV323" s="92">
        <f>IF($O$323="základní",$K$323,0)</f>
        <v>0</v>
      </c>
      <c r="AW323" s="92">
        <f>IF($O$323="snížená",$K$323,0)</f>
        <v>0</v>
      </c>
      <c r="AX323" s="92">
        <f>IF($O$323="zákl. přenesená",$K$323,0)</f>
        <v>0</v>
      </c>
      <c r="AY323" s="92">
        <f>IF($O$323="sníž. přenesená",$K$323,0)</f>
        <v>0</v>
      </c>
      <c r="AZ323" s="92">
        <f>IF($O$323="nulová",$K$323,0)</f>
        <v>0</v>
      </c>
      <c r="BA323" s="22" t="s">
        <v>66</v>
      </c>
      <c r="BB323" s="92">
        <f>ROUND($P$323*$H$323,2)</f>
        <v>0</v>
      </c>
      <c r="BC323" s="22" t="s">
        <v>73</v>
      </c>
      <c r="BD323" s="22" t="s">
        <v>385</v>
      </c>
    </row>
    <row r="324" spans="2:56" s="16" customFormat="1" ht="38.25" customHeight="1" x14ac:dyDescent="0.25">
      <c r="B324" s="17"/>
      <c r="C324" s="19"/>
      <c r="D324" s="93" t="s">
        <v>74</v>
      </c>
      <c r="E324" s="19"/>
      <c r="F324" s="94" t="s">
        <v>386</v>
      </c>
      <c r="G324" s="19"/>
      <c r="H324" s="19"/>
      <c r="I324" s="19"/>
      <c r="J324" s="19"/>
      <c r="K324" s="19"/>
      <c r="L324" s="19"/>
      <c r="M324" s="65"/>
      <c r="N324" s="95"/>
      <c r="O324" s="19"/>
      <c r="P324" s="19"/>
      <c r="Q324" s="19"/>
      <c r="R324" s="19"/>
      <c r="S324" s="19"/>
      <c r="T324" s="19"/>
      <c r="U324" s="19"/>
      <c r="V324" s="19"/>
      <c r="W324" s="19"/>
      <c r="X324" s="96"/>
      <c r="AK324" s="16" t="s">
        <v>74</v>
      </c>
      <c r="AL324" s="16" t="s">
        <v>6</v>
      </c>
    </row>
    <row r="325" spans="2:56" s="16" customFormat="1" ht="15.75" customHeight="1" x14ac:dyDescent="0.25">
      <c r="B325" s="132"/>
      <c r="C325" s="133"/>
      <c r="D325" s="99" t="s">
        <v>75</v>
      </c>
      <c r="E325" s="133"/>
      <c r="F325" s="134" t="s">
        <v>387</v>
      </c>
      <c r="G325" s="133"/>
      <c r="H325" s="133"/>
      <c r="I325" s="133"/>
      <c r="J325" s="133"/>
      <c r="K325" s="133"/>
      <c r="L325" s="133"/>
      <c r="M325" s="135"/>
      <c r="N325" s="136"/>
      <c r="O325" s="133"/>
      <c r="P325" s="133"/>
      <c r="Q325" s="133"/>
      <c r="R325" s="133"/>
      <c r="S325" s="133"/>
      <c r="T325" s="133"/>
      <c r="U325" s="133"/>
      <c r="V325" s="133"/>
      <c r="W325" s="133"/>
      <c r="X325" s="137"/>
      <c r="AK325" s="138" t="s">
        <v>75</v>
      </c>
      <c r="AL325" s="138" t="s">
        <v>6</v>
      </c>
      <c r="AM325" s="138" t="s">
        <v>66</v>
      </c>
      <c r="AN325" s="138" t="s">
        <v>40</v>
      </c>
      <c r="AO325" s="138" t="s">
        <v>67</v>
      </c>
      <c r="AP325" s="138" t="s">
        <v>68</v>
      </c>
    </row>
    <row r="326" spans="2:56" s="16" customFormat="1" ht="15.75" customHeight="1" x14ac:dyDescent="0.25">
      <c r="B326" s="97"/>
      <c r="C326" s="98"/>
      <c r="D326" s="99" t="s">
        <v>75</v>
      </c>
      <c r="E326" s="98"/>
      <c r="F326" s="100" t="s">
        <v>344</v>
      </c>
      <c r="G326" s="98"/>
      <c r="H326" s="101">
        <v>22</v>
      </c>
      <c r="I326" s="98"/>
      <c r="J326" s="98"/>
      <c r="K326" s="98"/>
      <c r="L326" s="98"/>
      <c r="M326" s="102"/>
      <c r="N326" s="103"/>
      <c r="O326" s="98"/>
      <c r="P326" s="98"/>
      <c r="Q326" s="98"/>
      <c r="R326" s="98"/>
      <c r="S326" s="98"/>
      <c r="T326" s="98"/>
      <c r="U326" s="98"/>
      <c r="V326" s="98"/>
      <c r="W326" s="98"/>
      <c r="X326" s="104"/>
      <c r="AK326" s="105" t="s">
        <v>75</v>
      </c>
      <c r="AL326" s="105" t="s">
        <v>6</v>
      </c>
      <c r="AM326" s="105" t="s">
        <v>6</v>
      </c>
      <c r="AN326" s="105" t="s">
        <v>40</v>
      </c>
      <c r="AO326" s="105" t="s">
        <v>67</v>
      </c>
      <c r="AP326" s="105" t="s">
        <v>68</v>
      </c>
    </row>
    <row r="327" spans="2:56" s="16" customFormat="1" ht="15.75" customHeight="1" x14ac:dyDescent="0.25">
      <c r="B327" s="106"/>
      <c r="C327" s="107"/>
      <c r="D327" s="99" t="s">
        <v>75</v>
      </c>
      <c r="E327" s="107"/>
      <c r="F327" s="108" t="s">
        <v>76</v>
      </c>
      <c r="G327" s="107"/>
      <c r="H327" s="109">
        <v>22</v>
      </c>
      <c r="I327" s="107"/>
      <c r="J327" s="107"/>
      <c r="K327" s="107"/>
      <c r="L327" s="107"/>
      <c r="M327" s="110"/>
      <c r="N327" s="111"/>
      <c r="O327" s="107"/>
      <c r="P327" s="107"/>
      <c r="Q327" s="107"/>
      <c r="R327" s="107"/>
      <c r="S327" s="107"/>
      <c r="T327" s="107"/>
      <c r="U327" s="107"/>
      <c r="V327" s="107"/>
      <c r="W327" s="107"/>
      <c r="X327" s="112"/>
      <c r="AK327" s="113" t="s">
        <v>75</v>
      </c>
      <c r="AL327" s="113" t="s">
        <v>6</v>
      </c>
      <c r="AM327" s="113" t="s">
        <v>73</v>
      </c>
      <c r="AN327" s="113" t="s">
        <v>40</v>
      </c>
      <c r="AO327" s="113" t="s">
        <v>66</v>
      </c>
      <c r="AP327" s="113" t="s">
        <v>68</v>
      </c>
    </row>
    <row r="328" spans="2:56" s="16" customFormat="1" ht="15.75" customHeight="1" x14ac:dyDescent="0.25">
      <c r="B328" s="17"/>
      <c r="C328" s="121" t="s">
        <v>388</v>
      </c>
      <c r="D328" s="121" t="s">
        <v>70</v>
      </c>
      <c r="E328" s="122" t="s">
        <v>389</v>
      </c>
      <c r="F328" s="123" t="s">
        <v>390</v>
      </c>
      <c r="G328" s="124" t="s">
        <v>81</v>
      </c>
      <c r="H328" s="125">
        <v>347</v>
      </c>
      <c r="I328" s="126"/>
      <c r="J328" s="126"/>
      <c r="K328" s="126">
        <f>ROUND($P$328*$H$328,2)</f>
        <v>0</v>
      </c>
      <c r="L328" s="123" t="s">
        <v>72</v>
      </c>
      <c r="M328" s="65"/>
      <c r="N328" s="88"/>
      <c r="O328" s="89" t="s">
        <v>28</v>
      </c>
      <c r="P328" s="32">
        <f>$I$328+$J$328</f>
        <v>0</v>
      </c>
      <c r="Q328" s="32">
        <f>ROUND($I$328*$H$328,2)</f>
        <v>0</v>
      </c>
      <c r="R328" s="32">
        <f>ROUND($J$328*$H$328,2)</f>
        <v>0</v>
      </c>
      <c r="S328" s="19"/>
      <c r="T328" s="19"/>
      <c r="U328" s="90">
        <v>0</v>
      </c>
      <c r="V328" s="90">
        <f>$U$328*$H$328</f>
        <v>0</v>
      </c>
      <c r="W328" s="90">
        <v>0</v>
      </c>
      <c r="X328" s="91">
        <f>$W$328*$H$328</f>
        <v>0</v>
      </c>
      <c r="AI328" s="22" t="s">
        <v>73</v>
      </c>
      <c r="AK328" s="22" t="s">
        <v>70</v>
      </c>
      <c r="AL328" s="22" t="s">
        <v>6</v>
      </c>
      <c r="AP328" s="16" t="s">
        <v>68</v>
      </c>
      <c r="AV328" s="92">
        <f>IF($O$328="základní",$K$328,0)</f>
        <v>0</v>
      </c>
      <c r="AW328" s="92">
        <f>IF($O$328="snížená",$K$328,0)</f>
        <v>0</v>
      </c>
      <c r="AX328" s="92">
        <f>IF($O$328="zákl. přenesená",$K$328,0)</f>
        <v>0</v>
      </c>
      <c r="AY328" s="92">
        <f>IF($O$328="sníž. přenesená",$K$328,0)</f>
        <v>0</v>
      </c>
      <c r="AZ328" s="92">
        <f>IF($O$328="nulová",$K$328,0)</f>
        <v>0</v>
      </c>
      <c r="BA328" s="22" t="s">
        <v>66</v>
      </c>
      <c r="BB328" s="92">
        <f>ROUND($P$328*$H$328,2)</f>
        <v>0</v>
      </c>
      <c r="BC328" s="22" t="s">
        <v>73</v>
      </c>
      <c r="BD328" s="22" t="s">
        <v>391</v>
      </c>
    </row>
    <row r="329" spans="2:56" s="16" customFormat="1" ht="38.25" customHeight="1" x14ac:dyDescent="0.25">
      <c r="B329" s="17"/>
      <c r="C329" s="19"/>
      <c r="D329" s="93" t="s">
        <v>74</v>
      </c>
      <c r="E329" s="19"/>
      <c r="F329" s="94" t="s">
        <v>392</v>
      </c>
      <c r="G329" s="19"/>
      <c r="H329" s="19"/>
      <c r="I329" s="19"/>
      <c r="J329" s="19"/>
      <c r="K329" s="19"/>
      <c r="L329" s="19"/>
      <c r="M329" s="65"/>
      <c r="N329" s="95"/>
      <c r="O329" s="19"/>
      <c r="P329" s="19"/>
      <c r="Q329" s="19"/>
      <c r="R329" s="19"/>
      <c r="S329" s="19"/>
      <c r="T329" s="19"/>
      <c r="U329" s="19"/>
      <c r="V329" s="19"/>
      <c r="W329" s="19"/>
      <c r="X329" s="96"/>
      <c r="AK329" s="16" t="s">
        <v>74</v>
      </c>
      <c r="AL329" s="16" t="s">
        <v>6</v>
      </c>
    </row>
    <row r="330" spans="2:56" s="16" customFormat="1" ht="15.75" customHeight="1" x14ac:dyDescent="0.25">
      <c r="B330" s="132"/>
      <c r="C330" s="133"/>
      <c r="D330" s="99" t="s">
        <v>75</v>
      </c>
      <c r="E330" s="133"/>
      <c r="F330" s="134" t="s">
        <v>393</v>
      </c>
      <c r="G330" s="133"/>
      <c r="H330" s="133"/>
      <c r="I330" s="133"/>
      <c r="J330" s="133"/>
      <c r="K330" s="133"/>
      <c r="L330" s="133"/>
      <c r="M330" s="135"/>
      <c r="N330" s="136"/>
      <c r="O330" s="133"/>
      <c r="P330" s="133"/>
      <c r="Q330" s="133"/>
      <c r="R330" s="133"/>
      <c r="S330" s="133"/>
      <c r="T330" s="133"/>
      <c r="U330" s="133"/>
      <c r="V330" s="133"/>
      <c r="W330" s="133"/>
      <c r="X330" s="137"/>
      <c r="AK330" s="138" t="s">
        <v>75</v>
      </c>
      <c r="AL330" s="138" t="s">
        <v>6</v>
      </c>
      <c r="AM330" s="138" t="s">
        <v>66</v>
      </c>
      <c r="AN330" s="138" t="s">
        <v>40</v>
      </c>
      <c r="AO330" s="138" t="s">
        <v>67</v>
      </c>
      <c r="AP330" s="138" t="s">
        <v>68</v>
      </c>
    </row>
    <row r="331" spans="2:56" s="16" customFormat="1" ht="15.75" customHeight="1" x14ac:dyDescent="0.25">
      <c r="B331" s="97"/>
      <c r="C331" s="98"/>
      <c r="D331" s="99" t="s">
        <v>75</v>
      </c>
      <c r="E331" s="98"/>
      <c r="F331" s="100" t="s">
        <v>302</v>
      </c>
      <c r="G331" s="98"/>
      <c r="H331" s="101">
        <v>347</v>
      </c>
      <c r="I331" s="98"/>
      <c r="J331" s="98"/>
      <c r="K331" s="98"/>
      <c r="L331" s="98"/>
      <c r="M331" s="102"/>
      <c r="N331" s="103"/>
      <c r="O331" s="98"/>
      <c r="P331" s="98"/>
      <c r="Q331" s="98"/>
      <c r="R331" s="98"/>
      <c r="S331" s="98"/>
      <c r="T331" s="98"/>
      <c r="U331" s="98"/>
      <c r="V331" s="98"/>
      <c r="W331" s="98"/>
      <c r="X331" s="104"/>
      <c r="AK331" s="105" t="s">
        <v>75</v>
      </c>
      <c r="AL331" s="105" t="s">
        <v>6</v>
      </c>
      <c r="AM331" s="105" t="s">
        <v>6</v>
      </c>
      <c r="AN331" s="105" t="s">
        <v>40</v>
      </c>
      <c r="AO331" s="105" t="s">
        <v>67</v>
      </c>
      <c r="AP331" s="105" t="s">
        <v>68</v>
      </c>
    </row>
    <row r="332" spans="2:56" s="16" customFormat="1" ht="15.75" customHeight="1" x14ac:dyDescent="0.25">
      <c r="B332" s="106"/>
      <c r="C332" s="107"/>
      <c r="D332" s="99" t="s">
        <v>75</v>
      </c>
      <c r="E332" s="107"/>
      <c r="F332" s="108" t="s">
        <v>76</v>
      </c>
      <c r="G332" s="107"/>
      <c r="H332" s="109">
        <v>347</v>
      </c>
      <c r="I332" s="107"/>
      <c r="J332" s="107"/>
      <c r="K332" s="107"/>
      <c r="L332" s="107"/>
      <c r="M332" s="110"/>
      <c r="N332" s="111"/>
      <c r="O332" s="107"/>
      <c r="P332" s="107"/>
      <c r="Q332" s="107"/>
      <c r="R332" s="107"/>
      <c r="S332" s="107"/>
      <c r="T332" s="107"/>
      <c r="U332" s="107"/>
      <c r="V332" s="107"/>
      <c r="W332" s="107"/>
      <c r="X332" s="112"/>
      <c r="AK332" s="113" t="s">
        <v>75</v>
      </c>
      <c r="AL332" s="113" t="s">
        <v>6</v>
      </c>
      <c r="AM332" s="113" t="s">
        <v>73</v>
      </c>
      <c r="AN332" s="113" t="s">
        <v>40</v>
      </c>
      <c r="AO332" s="113" t="s">
        <v>66</v>
      </c>
      <c r="AP332" s="113" t="s">
        <v>68</v>
      </c>
    </row>
    <row r="333" spans="2:56" s="16" customFormat="1" ht="15.75" customHeight="1" x14ac:dyDescent="0.25">
      <c r="B333" s="17"/>
      <c r="C333" s="121" t="s">
        <v>394</v>
      </c>
      <c r="D333" s="121" t="s">
        <v>70</v>
      </c>
      <c r="E333" s="122" t="s">
        <v>395</v>
      </c>
      <c r="F333" s="123" t="s">
        <v>396</v>
      </c>
      <c r="G333" s="124" t="s">
        <v>81</v>
      </c>
      <c r="H333" s="125">
        <v>72</v>
      </c>
      <c r="I333" s="126"/>
      <c r="J333" s="126"/>
      <c r="K333" s="126">
        <f>ROUND($P$333*$H$333,2)</f>
        <v>0</v>
      </c>
      <c r="L333" s="123" t="s">
        <v>72</v>
      </c>
      <c r="M333" s="65"/>
      <c r="N333" s="88"/>
      <c r="O333" s="89" t="s">
        <v>28</v>
      </c>
      <c r="P333" s="32">
        <f>$I$333+$J$333</f>
        <v>0</v>
      </c>
      <c r="Q333" s="32">
        <f>ROUND($I$333*$H$333,2)</f>
        <v>0</v>
      </c>
      <c r="R333" s="32">
        <f>ROUND($J$333*$H$333,2)</f>
        <v>0</v>
      </c>
      <c r="S333" s="19"/>
      <c r="T333" s="19"/>
      <c r="U333" s="90">
        <v>8.5650000000000004E-2</v>
      </c>
      <c r="V333" s="90">
        <f>$U$333*$H$333</f>
        <v>6.1668000000000003</v>
      </c>
      <c r="W333" s="90">
        <v>0</v>
      </c>
      <c r="X333" s="91">
        <f>$W$333*$H$333</f>
        <v>0</v>
      </c>
      <c r="AI333" s="22" t="s">
        <v>73</v>
      </c>
      <c r="AK333" s="22" t="s">
        <v>70</v>
      </c>
      <c r="AL333" s="22" t="s">
        <v>6</v>
      </c>
      <c r="AP333" s="16" t="s">
        <v>68</v>
      </c>
      <c r="AV333" s="92">
        <f>IF($O$333="základní",$K$333,0)</f>
        <v>0</v>
      </c>
      <c r="AW333" s="92">
        <f>IF($O$333="snížená",$K$333,0)</f>
        <v>0</v>
      </c>
      <c r="AX333" s="92">
        <f>IF($O$333="zákl. přenesená",$K$333,0)</f>
        <v>0</v>
      </c>
      <c r="AY333" s="92">
        <f>IF($O$333="sníž. přenesená",$K$333,0)</f>
        <v>0</v>
      </c>
      <c r="AZ333" s="92">
        <f>IF($O$333="nulová",$K$333,0)</f>
        <v>0</v>
      </c>
      <c r="BA333" s="22" t="s">
        <v>66</v>
      </c>
      <c r="BB333" s="92">
        <f>ROUND($P$333*$H$333,2)</f>
        <v>0</v>
      </c>
      <c r="BC333" s="22" t="s">
        <v>73</v>
      </c>
      <c r="BD333" s="22" t="s">
        <v>397</v>
      </c>
    </row>
    <row r="334" spans="2:56" s="16" customFormat="1" ht="38.25" customHeight="1" x14ac:dyDescent="0.25">
      <c r="B334" s="17"/>
      <c r="C334" s="19"/>
      <c r="D334" s="93" t="s">
        <v>74</v>
      </c>
      <c r="E334" s="19"/>
      <c r="F334" s="94" t="s">
        <v>398</v>
      </c>
      <c r="G334" s="19"/>
      <c r="H334" s="19"/>
      <c r="I334" s="19"/>
      <c r="J334" s="19"/>
      <c r="K334" s="19"/>
      <c r="L334" s="19"/>
      <c r="M334" s="65"/>
      <c r="N334" s="95"/>
      <c r="O334" s="19"/>
      <c r="P334" s="19"/>
      <c r="Q334" s="19"/>
      <c r="R334" s="19"/>
      <c r="S334" s="19"/>
      <c r="T334" s="19"/>
      <c r="U334" s="19"/>
      <c r="V334" s="19"/>
      <c r="W334" s="19"/>
      <c r="X334" s="96"/>
      <c r="AK334" s="16" t="s">
        <v>74</v>
      </c>
      <c r="AL334" s="16" t="s">
        <v>6</v>
      </c>
    </row>
    <row r="335" spans="2:56" s="16" customFormat="1" ht="15.75" customHeight="1" x14ac:dyDescent="0.25">
      <c r="B335" s="132"/>
      <c r="C335" s="133"/>
      <c r="D335" s="99" t="s">
        <v>75</v>
      </c>
      <c r="E335" s="133"/>
      <c r="F335" s="134" t="s">
        <v>399</v>
      </c>
      <c r="G335" s="133"/>
      <c r="H335" s="133"/>
      <c r="I335" s="133"/>
      <c r="J335" s="133"/>
      <c r="K335" s="133"/>
      <c r="L335" s="133"/>
      <c r="M335" s="135"/>
      <c r="N335" s="136"/>
      <c r="O335" s="133"/>
      <c r="P335" s="133"/>
      <c r="Q335" s="133"/>
      <c r="R335" s="133"/>
      <c r="S335" s="133"/>
      <c r="T335" s="133"/>
      <c r="U335" s="133"/>
      <c r="V335" s="133"/>
      <c r="W335" s="133"/>
      <c r="X335" s="137"/>
      <c r="AK335" s="138" t="s">
        <v>75</v>
      </c>
      <c r="AL335" s="138" t="s">
        <v>6</v>
      </c>
      <c r="AM335" s="138" t="s">
        <v>66</v>
      </c>
      <c r="AN335" s="138" t="s">
        <v>40</v>
      </c>
      <c r="AO335" s="138" t="s">
        <v>67</v>
      </c>
      <c r="AP335" s="138" t="s">
        <v>68</v>
      </c>
    </row>
    <row r="336" spans="2:56" s="16" customFormat="1" ht="15.75" customHeight="1" x14ac:dyDescent="0.25">
      <c r="B336" s="97"/>
      <c r="C336" s="98"/>
      <c r="D336" s="99" t="s">
        <v>75</v>
      </c>
      <c r="E336" s="98"/>
      <c r="F336" s="100" t="s">
        <v>400</v>
      </c>
      <c r="G336" s="98"/>
      <c r="H336" s="101">
        <v>72</v>
      </c>
      <c r="I336" s="98"/>
      <c r="J336" s="98"/>
      <c r="K336" s="98"/>
      <c r="L336" s="98"/>
      <c r="M336" s="102"/>
      <c r="N336" s="103"/>
      <c r="O336" s="98"/>
      <c r="P336" s="98"/>
      <c r="Q336" s="98"/>
      <c r="R336" s="98"/>
      <c r="S336" s="98"/>
      <c r="T336" s="98"/>
      <c r="U336" s="98"/>
      <c r="V336" s="98"/>
      <c r="W336" s="98"/>
      <c r="X336" s="104"/>
      <c r="AK336" s="105" t="s">
        <v>75</v>
      </c>
      <c r="AL336" s="105" t="s">
        <v>6</v>
      </c>
      <c r="AM336" s="105" t="s">
        <v>6</v>
      </c>
      <c r="AN336" s="105" t="s">
        <v>40</v>
      </c>
      <c r="AO336" s="105" t="s">
        <v>67</v>
      </c>
      <c r="AP336" s="105" t="s">
        <v>68</v>
      </c>
    </row>
    <row r="337" spans="2:56" s="16" customFormat="1" ht="15.75" customHeight="1" x14ac:dyDescent="0.25">
      <c r="B337" s="106"/>
      <c r="C337" s="107"/>
      <c r="D337" s="99" t="s">
        <v>75</v>
      </c>
      <c r="E337" s="107"/>
      <c r="F337" s="108" t="s">
        <v>76</v>
      </c>
      <c r="G337" s="107"/>
      <c r="H337" s="109">
        <v>72</v>
      </c>
      <c r="I337" s="107"/>
      <c r="J337" s="107"/>
      <c r="K337" s="107"/>
      <c r="L337" s="107"/>
      <c r="M337" s="110"/>
      <c r="N337" s="111"/>
      <c r="O337" s="107"/>
      <c r="P337" s="107"/>
      <c r="Q337" s="107"/>
      <c r="R337" s="107"/>
      <c r="S337" s="107"/>
      <c r="T337" s="107"/>
      <c r="U337" s="107"/>
      <c r="V337" s="107"/>
      <c r="W337" s="107"/>
      <c r="X337" s="112"/>
      <c r="AK337" s="113" t="s">
        <v>75</v>
      </c>
      <c r="AL337" s="113" t="s">
        <v>6</v>
      </c>
      <c r="AM337" s="113" t="s">
        <v>73</v>
      </c>
      <c r="AN337" s="113" t="s">
        <v>40</v>
      </c>
      <c r="AO337" s="113" t="s">
        <v>66</v>
      </c>
      <c r="AP337" s="113" t="s">
        <v>68</v>
      </c>
    </row>
    <row r="338" spans="2:56" s="16" customFormat="1" ht="15.75" customHeight="1" x14ac:dyDescent="0.25">
      <c r="B338" s="17"/>
      <c r="C338" s="114" t="s">
        <v>401</v>
      </c>
      <c r="D338" s="114" t="s">
        <v>110</v>
      </c>
      <c r="E338" s="115" t="s">
        <v>402</v>
      </c>
      <c r="F338" s="116" t="s">
        <v>403</v>
      </c>
      <c r="G338" s="117" t="s">
        <v>81</v>
      </c>
      <c r="H338" s="118">
        <v>67.98</v>
      </c>
      <c r="I338" s="119"/>
      <c r="J338" s="139"/>
      <c r="K338" s="119">
        <f>ROUND($P$338*$H$338,2)</f>
        <v>0</v>
      </c>
      <c r="L338" s="116"/>
      <c r="M338" s="120"/>
      <c r="N338" s="116"/>
      <c r="O338" s="89" t="s">
        <v>28</v>
      </c>
      <c r="P338" s="32">
        <f>$I$338+$J$338</f>
        <v>0</v>
      </c>
      <c r="Q338" s="32">
        <f>ROUND($I$338*$H$338,2)</f>
        <v>0</v>
      </c>
      <c r="R338" s="32">
        <f>ROUND($J$338*$H$338,2)</f>
        <v>0</v>
      </c>
      <c r="S338" s="19"/>
      <c r="T338" s="19"/>
      <c r="U338" s="90">
        <v>0.17599999999999999</v>
      </c>
      <c r="V338" s="90">
        <f>$U$338*$H$338</f>
        <v>11.96448</v>
      </c>
      <c r="W338" s="90">
        <v>0</v>
      </c>
      <c r="X338" s="91">
        <f>$W$338*$H$338</f>
        <v>0</v>
      </c>
      <c r="AI338" s="22" t="s">
        <v>83</v>
      </c>
      <c r="AK338" s="22" t="s">
        <v>110</v>
      </c>
      <c r="AL338" s="22" t="s">
        <v>6</v>
      </c>
      <c r="AP338" s="16" t="s">
        <v>68</v>
      </c>
      <c r="AV338" s="92">
        <f>IF($O$338="základní",$K$338,0)</f>
        <v>0</v>
      </c>
      <c r="AW338" s="92">
        <f>IF($O$338="snížená",$K$338,0)</f>
        <v>0</v>
      </c>
      <c r="AX338" s="92">
        <f>IF($O$338="zákl. přenesená",$K$338,0)</f>
        <v>0</v>
      </c>
      <c r="AY338" s="92">
        <f>IF($O$338="sníž. přenesená",$K$338,0)</f>
        <v>0</v>
      </c>
      <c r="AZ338" s="92">
        <f>IF($O$338="nulová",$K$338,0)</f>
        <v>0</v>
      </c>
      <c r="BA338" s="22" t="s">
        <v>66</v>
      </c>
      <c r="BB338" s="92">
        <f>ROUND($P$338*$H$338,2)</f>
        <v>0</v>
      </c>
      <c r="BC338" s="22" t="s">
        <v>73</v>
      </c>
      <c r="BD338" s="22" t="s">
        <v>404</v>
      </c>
    </row>
    <row r="339" spans="2:56" s="16" customFormat="1" ht="15.75" customHeight="1" x14ac:dyDescent="0.25">
      <c r="B339" s="132"/>
      <c r="C339" s="133"/>
      <c r="D339" s="93" t="s">
        <v>75</v>
      </c>
      <c r="E339" s="134"/>
      <c r="F339" s="134" t="s">
        <v>405</v>
      </c>
      <c r="G339" s="133"/>
      <c r="H339" s="133"/>
      <c r="I339" s="133"/>
      <c r="J339" s="133"/>
      <c r="K339" s="133"/>
      <c r="L339" s="133"/>
      <c r="M339" s="135"/>
      <c r="N339" s="136"/>
      <c r="O339" s="133"/>
      <c r="P339" s="133"/>
      <c r="Q339" s="133"/>
      <c r="R339" s="133"/>
      <c r="S339" s="133"/>
      <c r="T339" s="133"/>
      <c r="U339" s="133"/>
      <c r="V339" s="133"/>
      <c r="W339" s="133"/>
      <c r="X339" s="137"/>
      <c r="AK339" s="138" t="s">
        <v>75</v>
      </c>
      <c r="AL339" s="138" t="s">
        <v>6</v>
      </c>
      <c r="AM339" s="138" t="s">
        <v>66</v>
      </c>
      <c r="AN339" s="138" t="s">
        <v>40</v>
      </c>
      <c r="AO339" s="138" t="s">
        <v>67</v>
      </c>
      <c r="AP339" s="138" t="s">
        <v>68</v>
      </c>
    </row>
    <row r="340" spans="2:56" s="16" customFormat="1" ht="15.75" customHeight="1" x14ac:dyDescent="0.25">
      <c r="B340" s="97"/>
      <c r="C340" s="98"/>
      <c r="D340" s="99" t="s">
        <v>75</v>
      </c>
      <c r="E340" s="98"/>
      <c r="F340" s="100" t="s">
        <v>406</v>
      </c>
      <c r="G340" s="98"/>
      <c r="H340" s="101">
        <v>67.98</v>
      </c>
      <c r="I340" s="98"/>
      <c r="J340" s="98"/>
      <c r="K340" s="98"/>
      <c r="L340" s="98"/>
      <c r="M340" s="102"/>
      <c r="N340" s="103"/>
      <c r="O340" s="98"/>
      <c r="P340" s="98"/>
      <c r="Q340" s="98"/>
      <c r="R340" s="98"/>
      <c r="S340" s="98"/>
      <c r="T340" s="98"/>
      <c r="U340" s="98"/>
      <c r="V340" s="98"/>
      <c r="W340" s="98"/>
      <c r="X340" s="104"/>
      <c r="AK340" s="105" t="s">
        <v>75</v>
      </c>
      <c r="AL340" s="105" t="s">
        <v>6</v>
      </c>
      <c r="AM340" s="105" t="s">
        <v>6</v>
      </c>
      <c r="AN340" s="105" t="s">
        <v>40</v>
      </c>
      <c r="AO340" s="105" t="s">
        <v>67</v>
      </c>
      <c r="AP340" s="105" t="s">
        <v>68</v>
      </c>
    </row>
    <row r="341" spans="2:56" s="16" customFormat="1" ht="15.75" customHeight="1" x14ac:dyDescent="0.25">
      <c r="B341" s="106"/>
      <c r="C341" s="107"/>
      <c r="D341" s="99" t="s">
        <v>75</v>
      </c>
      <c r="E341" s="107"/>
      <c r="F341" s="108" t="s">
        <v>76</v>
      </c>
      <c r="G341" s="107"/>
      <c r="H341" s="109">
        <v>67.98</v>
      </c>
      <c r="I341" s="107"/>
      <c r="J341" s="107"/>
      <c r="K341" s="107"/>
      <c r="L341" s="107"/>
      <c r="M341" s="110"/>
      <c r="N341" s="111"/>
      <c r="O341" s="107"/>
      <c r="P341" s="107"/>
      <c r="Q341" s="107"/>
      <c r="R341" s="107"/>
      <c r="S341" s="107"/>
      <c r="T341" s="107"/>
      <c r="U341" s="107"/>
      <c r="V341" s="107"/>
      <c r="W341" s="107"/>
      <c r="X341" s="112"/>
      <c r="AK341" s="113" t="s">
        <v>75</v>
      </c>
      <c r="AL341" s="113" t="s">
        <v>6</v>
      </c>
      <c r="AM341" s="113" t="s">
        <v>73</v>
      </c>
      <c r="AN341" s="113" t="s">
        <v>40</v>
      </c>
      <c r="AO341" s="113" t="s">
        <v>66</v>
      </c>
      <c r="AP341" s="113" t="s">
        <v>68</v>
      </c>
    </row>
    <row r="342" spans="2:56" s="16" customFormat="1" ht="15.75" customHeight="1" x14ac:dyDescent="0.25">
      <c r="B342" s="17"/>
      <c r="C342" s="114" t="s">
        <v>407</v>
      </c>
      <c r="D342" s="114" t="s">
        <v>110</v>
      </c>
      <c r="E342" s="115" t="s">
        <v>408</v>
      </c>
      <c r="F342" s="116" t="s">
        <v>409</v>
      </c>
      <c r="G342" s="117" t="s">
        <v>81</v>
      </c>
      <c r="H342" s="118">
        <v>6.18</v>
      </c>
      <c r="I342" s="119"/>
      <c r="J342" s="139"/>
      <c r="K342" s="119">
        <f>ROUND($P$342*$H$342,2)</f>
        <v>0</v>
      </c>
      <c r="L342" s="116"/>
      <c r="M342" s="120"/>
      <c r="N342" s="116"/>
      <c r="O342" s="89" t="s">
        <v>28</v>
      </c>
      <c r="P342" s="32">
        <f>$I$342+$J$342</f>
        <v>0</v>
      </c>
      <c r="Q342" s="32">
        <f>ROUND($I$342*$H$342,2)</f>
        <v>0</v>
      </c>
      <c r="R342" s="32">
        <f>ROUND($J$342*$H$342,2)</f>
        <v>0</v>
      </c>
      <c r="S342" s="19"/>
      <c r="T342" s="19"/>
      <c r="U342" s="90">
        <v>0.17599999999999999</v>
      </c>
      <c r="V342" s="90">
        <f>$U$342*$H$342</f>
        <v>1.08768</v>
      </c>
      <c r="W342" s="90">
        <v>0</v>
      </c>
      <c r="X342" s="91">
        <f>$W$342*$H$342</f>
        <v>0</v>
      </c>
      <c r="AI342" s="22" t="s">
        <v>83</v>
      </c>
      <c r="AK342" s="22" t="s">
        <v>110</v>
      </c>
      <c r="AL342" s="22" t="s">
        <v>6</v>
      </c>
      <c r="AP342" s="16" t="s">
        <v>68</v>
      </c>
      <c r="AV342" s="92">
        <f>IF($O$342="základní",$K$342,0)</f>
        <v>0</v>
      </c>
      <c r="AW342" s="92">
        <f>IF($O$342="snížená",$K$342,0)</f>
        <v>0</v>
      </c>
      <c r="AX342" s="92">
        <f>IF($O$342="zákl. přenesená",$K$342,0)</f>
        <v>0</v>
      </c>
      <c r="AY342" s="92">
        <f>IF($O$342="sníž. přenesená",$K$342,0)</f>
        <v>0</v>
      </c>
      <c r="AZ342" s="92">
        <f>IF($O$342="nulová",$K$342,0)</f>
        <v>0</v>
      </c>
      <c r="BA342" s="22" t="s">
        <v>66</v>
      </c>
      <c r="BB342" s="92">
        <f>ROUND($P$342*$H$342,2)</f>
        <v>0</v>
      </c>
      <c r="BC342" s="22" t="s">
        <v>73</v>
      </c>
      <c r="BD342" s="22" t="s">
        <v>410</v>
      </c>
    </row>
    <row r="343" spans="2:56" s="16" customFormat="1" ht="15.75" customHeight="1" x14ac:dyDescent="0.25">
      <c r="B343" s="132"/>
      <c r="C343" s="133"/>
      <c r="D343" s="93" t="s">
        <v>75</v>
      </c>
      <c r="E343" s="134"/>
      <c r="F343" s="134" t="s">
        <v>411</v>
      </c>
      <c r="G343" s="133"/>
      <c r="H343" s="133"/>
      <c r="I343" s="133"/>
      <c r="J343" s="133"/>
      <c r="K343" s="133"/>
      <c r="L343" s="133"/>
      <c r="M343" s="135"/>
      <c r="N343" s="136"/>
      <c r="O343" s="133"/>
      <c r="P343" s="133"/>
      <c r="Q343" s="133"/>
      <c r="R343" s="133"/>
      <c r="S343" s="133"/>
      <c r="T343" s="133"/>
      <c r="U343" s="133"/>
      <c r="V343" s="133"/>
      <c r="W343" s="133"/>
      <c r="X343" s="137"/>
      <c r="AK343" s="138" t="s">
        <v>75</v>
      </c>
      <c r="AL343" s="138" t="s">
        <v>6</v>
      </c>
      <c r="AM343" s="138" t="s">
        <v>66</v>
      </c>
      <c r="AN343" s="138" t="s">
        <v>40</v>
      </c>
      <c r="AO343" s="138" t="s">
        <v>67</v>
      </c>
      <c r="AP343" s="138" t="s">
        <v>68</v>
      </c>
    </row>
    <row r="344" spans="2:56" s="16" customFormat="1" ht="15.75" customHeight="1" x14ac:dyDescent="0.25">
      <c r="B344" s="97"/>
      <c r="C344" s="98"/>
      <c r="D344" s="99" t="s">
        <v>75</v>
      </c>
      <c r="E344" s="98"/>
      <c r="F344" s="100" t="s">
        <v>412</v>
      </c>
      <c r="G344" s="98"/>
      <c r="H344" s="101">
        <v>6.18</v>
      </c>
      <c r="I344" s="98"/>
      <c r="J344" s="98"/>
      <c r="K344" s="98"/>
      <c r="L344" s="98"/>
      <c r="M344" s="102"/>
      <c r="N344" s="103"/>
      <c r="O344" s="98"/>
      <c r="P344" s="98"/>
      <c r="Q344" s="98"/>
      <c r="R344" s="98"/>
      <c r="S344" s="98"/>
      <c r="T344" s="98"/>
      <c r="U344" s="98"/>
      <c r="V344" s="98"/>
      <c r="W344" s="98"/>
      <c r="X344" s="104"/>
      <c r="AK344" s="105" t="s">
        <v>75</v>
      </c>
      <c r="AL344" s="105" t="s">
        <v>6</v>
      </c>
      <c r="AM344" s="105" t="s">
        <v>6</v>
      </c>
      <c r="AN344" s="105" t="s">
        <v>40</v>
      </c>
      <c r="AO344" s="105" t="s">
        <v>67</v>
      </c>
      <c r="AP344" s="105" t="s">
        <v>68</v>
      </c>
    </row>
    <row r="345" spans="2:56" s="16" customFormat="1" ht="15.75" customHeight="1" x14ac:dyDescent="0.25">
      <c r="B345" s="106"/>
      <c r="C345" s="107"/>
      <c r="D345" s="99" t="s">
        <v>75</v>
      </c>
      <c r="E345" s="107"/>
      <c r="F345" s="108" t="s">
        <v>76</v>
      </c>
      <c r="G345" s="107"/>
      <c r="H345" s="109">
        <v>6.18</v>
      </c>
      <c r="I345" s="107"/>
      <c r="J345" s="107"/>
      <c r="K345" s="107"/>
      <c r="L345" s="107"/>
      <c r="M345" s="110"/>
      <c r="N345" s="111"/>
      <c r="O345" s="107"/>
      <c r="P345" s="107"/>
      <c r="Q345" s="107"/>
      <c r="R345" s="107"/>
      <c r="S345" s="107"/>
      <c r="T345" s="107"/>
      <c r="U345" s="107"/>
      <c r="V345" s="107"/>
      <c r="W345" s="107"/>
      <c r="X345" s="112"/>
      <c r="AK345" s="113" t="s">
        <v>75</v>
      </c>
      <c r="AL345" s="113" t="s">
        <v>6</v>
      </c>
      <c r="AM345" s="113" t="s">
        <v>73</v>
      </c>
      <c r="AN345" s="113" t="s">
        <v>40</v>
      </c>
      <c r="AO345" s="113" t="s">
        <v>66</v>
      </c>
      <c r="AP345" s="113" t="s">
        <v>68</v>
      </c>
    </row>
    <row r="346" spans="2:56" s="16" customFormat="1" ht="15.75" customHeight="1" x14ac:dyDescent="0.25">
      <c r="B346" s="17"/>
      <c r="C346" s="121" t="s">
        <v>413</v>
      </c>
      <c r="D346" s="121" t="s">
        <v>70</v>
      </c>
      <c r="E346" s="122" t="s">
        <v>414</v>
      </c>
      <c r="F346" s="123" t="s">
        <v>415</v>
      </c>
      <c r="G346" s="124" t="s">
        <v>81</v>
      </c>
      <c r="H346" s="125">
        <v>72</v>
      </c>
      <c r="I346" s="126"/>
      <c r="J346" s="126"/>
      <c r="K346" s="126">
        <f>ROUND($P$346*$H$346,2)</f>
        <v>0</v>
      </c>
      <c r="L346" s="123" t="s">
        <v>72</v>
      </c>
      <c r="M346" s="65"/>
      <c r="N346" s="88"/>
      <c r="O346" s="89" t="s">
        <v>28</v>
      </c>
      <c r="P346" s="32">
        <f>$I$346+$J$346</f>
        <v>0</v>
      </c>
      <c r="Q346" s="32">
        <f>ROUND($I$346*$H$346,2)</f>
        <v>0</v>
      </c>
      <c r="R346" s="32">
        <f>ROUND($J$346*$H$346,2)</f>
        <v>0</v>
      </c>
      <c r="S346" s="19"/>
      <c r="T346" s="19"/>
      <c r="U346" s="90">
        <v>0</v>
      </c>
      <c r="V346" s="90">
        <f>$U$346*$H$346</f>
        <v>0</v>
      </c>
      <c r="W346" s="90">
        <v>0</v>
      </c>
      <c r="X346" s="91">
        <f>$W$346*$H$346</f>
        <v>0</v>
      </c>
      <c r="AI346" s="22" t="s">
        <v>73</v>
      </c>
      <c r="AK346" s="22" t="s">
        <v>70</v>
      </c>
      <c r="AL346" s="22" t="s">
        <v>6</v>
      </c>
      <c r="AP346" s="16" t="s">
        <v>68</v>
      </c>
      <c r="AV346" s="92">
        <f>IF($O$346="základní",$K$346,0)</f>
        <v>0</v>
      </c>
      <c r="AW346" s="92">
        <f>IF($O$346="snížená",$K$346,0)</f>
        <v>0</v>
      </c>
      <c r="AX346" s="92">
        <f>IF($O$346="zákl. přenesená",$K$346,0)</f>
        <v>0</v>
      </c>
      <c r="AY346" s="92">
        <f>IF($O$346="sníž. přenesená",$K$346,0)</f>
        <v>0</v>
      </c>
      <c r="AZ346" s="92">
        <f>IF($O$346="nulová",$K$346,0)</f>
        <v>0</v>
      </c>
      <c r="BA346" s="22" t="s">
        <v>66</v>
      </c>
      <c r="BB346" s="92">
        <f>ROUND($P$346*$H$346,2)</f>
        <v>0</v>
      </c>
      <c r="BC346" s="22" t="s">
        <v>73</v>
      </c>
      <c r="BD346" s="22" t="s">
        <v>416</v>
      </c>
    </row>
    <row r="347" spans="2:56" s="16" customFormat="1" ht="38.25" customHeight="1" x14ac:dyDescent="0.25">
      <c r="B347" s="17"/>
      <c r="C347" s="19"/>
      <c r="D347" s="93" t="s">
        <v>74</v>
      </c>
      <c r="E347" s="19"/>
      <c r="F347" s="94" t="s">
        <v>417</v>
      </c>
      <c r="G347" s="19"/>
      <c r="H347" s="19"/>
      <c r="I347" s="19"/>
      <c r="J347" s="19"/>
      <c r="K347" s="19"/>
      <c r="L347" s="19"/>
      <c r="M347" s="65"/>
      <c r="N347" s="95"/>
      <c r="O347" s="19"/>
      <c r="P347" s="19"/>
      <c r="Q347" s="19"/>
      <c r="R347" s="19"/>
      <c r="S347" s="19"/>
      <c r="T347" s="19"/>
      <c r="U347" s="19"/>
      <c r="V347" s="19"/>
      <c r="W347" s="19"/>
      <c r="X347" s="96"/>
      <c r="AK347" s="16" t="s">
        <v>74</v>
      </c>
      <c r="AL347" s="16" t="s">
        <v>6</v>
      </c>
    </row>
    <row r="348" spans="2:56" s="16" customFormat="1" ht="15.75" customHeight="1" x14ac:dyDescent="0.25">
      <c r="B348" s="132"/>
      <c r="C348" s="133"/>
      <c r="D348" s="99" t="s">
        <v>75</v>
      </c>
      <c r="E348" s="133"/>
      <c r="F348" s="134" t="s">
        <v>399</v>
      </c>
      <c r="G348" s="133"/>
      <c r="H348" s="133"/>
      <c r="I348" s="133"/>
      <c r="J348" s="133"/>
      <c r="K348" s="133"/>
      <c r="L348" s="133"/>
      <c r="M348" s="135"/>
      <c r="N348" s="136"/>
      <c r="O348" s="133"/>
      <c r="P348" s="133"/>
      <c r="Q348" s="133"/>
      <c r="R348" s="133"/>
      <c r="S348" s="133"/>
      <c r="T348" s="133"/>
      <c r="U348" s="133"/>
      <c r="V348" s="133"/>
      <c r="W348" s="133"/>
      <c r="X348" s="137"/>
      <c r="AK348" s="138" t="s">
        <v>75</v>
      </c>
      <c r="AL348" s="138" t="s">
        <v>6</v>
      </c>
      <c r="AM348" s="138" t="s">
        <v>66</v>
      </c>
      <c r="AN348" s="138" t="s">
        <v>40</v>
      </c>
      <c r="AO348" s="138" t="s">
        <v>67</v>
      </c>
      <c r="AP348" s="138" t="s">
        <v>68</v>
      </c>
    </row>
    <row r="349" spans="2:56" s="16" customFormat="1" ht="15.75" customHeight="1" x14ac:dyDescent="0.25">
      <c r="B349" s="97"/>
      <c r="C349" s="98"/>
      <c r="D349" s="99" t="s">
        <v>75</v>
      </c>
      <c r="E349" s="98"/>
      <c r="F349" s="100" t="s">
        <v>298</v>
      </c>
      <c r="G349" s="98"/>
      <c r="H349" s="101">
        <v>72</v>
      </c>
      <c r="I349" s="98"/>
      <c r="J349" s="98"/>
      <c r="K349" s="98"/>
      <c r="L349" s="98"/>
      <c r="M349" s="102"/>
      <c r="N349" s="103"/>
      <c r="O349" s="98"/>
      <c r="P349" s="98"/>
      <c r="Q349" s="98"/>
      <c r="R349" s="98"/>
      <c r="S349" s="98"/>
      <c r="T349" s="98"/>
      <c r="U349" s="98"/>
      <c r="V349" s="98"/>
      <c r="W349" s="98"/>
      <c r="X349" s="104"/>
      <c r="AK349" s="105" t="s">
        <v>75</v>
      </c>
      <c r="AL349" s="105" t="s">
        <v>6</v>
      </c>
      <c r="AM349" s="105" t="s">
        <v>6</v>
      </c>
      <c r="AN349" s="105" t="s">
        <v>40</v>
      </c>
      <c r="AO349" s="105" t="s">
        <v>67</v>
      </c>
      <c r="AP349" s="105" t="s">
        <v>68</v>
      </c>
    </row>
    <row r="350" spans="2:56" s="16" customFormat="1" ht="15.75" customHeight="1" x14ac:dyDescent="0.25">
      <c r="B350" s="106"/>
      <c r="C350" s="107"/>
      <c r="D350" s="99" t="s">
        <v>75</v>
      </c>
      <c r="E350" s="107"/>
      <c r="F350" s="108" t="s">
        <v>76</v>
      </c>
      <c r="G350" s="107"/>
      <c r="H350" s="109">
        <v>72</v>
      </c>
      <c r="I350" s="107"/>
      <c r="J350" s="107"/>
      <c r="K350" s="107"/>
      <c r="L350" s="107"/>
      <c r="M350" s="110"/>
      <c r="N350" s="111"/>
      <c r="O350" s="107"/>
      <c r="P350" s="107"/>
      <c r="Q350" s="107"/>
      <c r="R350" s="107"/>
      <c r="S350" s="107"/>
      <c r="T350" s="107"/>
      <c r="U350" s="107"/>
      <c r="V350" s="107"/>
      <c r="W350" s="107"/>
      <c r="X350" s="112"/>
      <c r="AK350" s="113" t="s">
        <v>75</v>
      </c>
      <c r="AL350" s="113" t="s">
        <v>6</v>
      </c>
      <c r="AM350" s="113" t="s">
        <v>73</v>
      </c>
      <c r="AN350" s="113" t="s">
        <v>40</v>
      </c>
      <c r="AO350" s="113" t="s">
        <v>66</v>
      </c>
      <c r="AP350" s="113" t="s">
        <v>68</v>
      </c>
    </row>
    <row r="351" spans="2:56" s="80" customFormat="1" ht="30.75" customHeight="1" x14ac:dyDescent="0.3">
      <c r="B351" s="81"/>
      <c r="C351" s="82"/>
      <c r="D351" s="147" t="s">
        <v>63</v>
      </c>
      <c r="E351" s="151" t="s">
        <v>83</v>
      </c>
      <c r="F351" s="151" t="s">
        <v>115</v>
      </c>
      <c r="G351" s="147"/>
      <c r="H351" s="147"/>
      <c r="I351" s="147"/>
      <c r="J351" s="147"/>
      <c r="K351" s="152">
        <f>$BB$351</f>
        <v>0</v>
      </c>
      <c r="L351" s="147"/>
      <c r="M351" s="150"/>
      <c r="N351" s="83"/>
      <c r="O351" s="82"/>
      <c r="P351" s="82"/>
      <c r="Q351" s="131">
        <f>SUM($Q$352:$Q$365)</f>
        <v>0</v>
      </c>
      <c r="R351" s="131">
        <f>SUM($R$352:$R$365)</f>
        <v>0</v>
      </c>
      <c r="S351" s="82"/>
      <c r="T351" s="84">
        <f>SUM($T$352:$T$365)</f>
        <v>0</v>
      </c>
      <c r="U351" s="82"/>
      <c r="V351" s="84">
        <f>SUM($V$352:$V$365)</f>
        <v>3.76272E-2</v>
      </c>
      <c r="W351" s="82"/>
      <c r="X351" s="85">
        <f>SUM($X$352:$X$365)</f>
        <v>0</v>
      </c>
      <c r="AI351" s="86" t="s">
        <v>66</v>
      </c>
      <c r="AK351" s="86" t="s">
        <v>63</v>
      </c>
      <c r="AL351" s="86" t="s">
        <v>66</v>
      </c>
      <c r="AP351" s="86" t="s">
        <v>68</v>
      </c>
      <c r="BB351" s="87">
        <f>SUM($BB$352:$BB$365)</f>
        <v>0</v>
      </c>
    </row>
    <row r="352" spans="2:56" s="16" customFormat="1" ht="15.75" customHeight="1" x14ac:dyDescent="0.25">
      <c r="B352" s="17"/>
      <c r="C352" s="121" t="s">
        <v>418</v>
      </c>
      <c r="D352" s="121" t="s">
        <v>70</v>
      </c>
      <c r="E352" s="122" t="s">
        <v>419</v>
      </c>
      <c r="F352" s="123" t="s">
        <v>420</v>
      </c>
      <c r="G352" s="124" t="s">
        <v>78</v>
      </c>
      <c r="H352" s="125">
        <v>1.633</v>
      </c>
      <c r="I352" s="126"/>
      <c r="J352" s="126"/>
      <c r="K352" s="126">
        <f>ROUND($P$352*$H$352,2)</f>
        <v>0</v>
      </c>
      <c r="L352" s="123" t="s">
        <v>72</v>
      </c>
      <c r="M352" s="65"/>
      <c r="N352" s="88"/>
      <c r="O352" s="89" t="s">
        <v>28</v>
      </c>
      <c r="P352" s="32">
        <f>$I$352+$J$352</f>
        <v>0</v>
      </c>
      <c r="Q352" s="32">
        <f>ROUND($I$352*$H$352,2)</f>
        <v>0</v>
      </c>
      <c r="R352" s="32">
        <f>ROUND($J$352*$H$352,2)</f>
        <v>0</v>
      </c>
      <c r="S352" s="19"/>
      <c r="T352" s="19"/>
      <c r="U352" s="90">
        <v>0</v>
      </c>
      <c r="V352" s="90">
        <f>$U$352*$H$352</f>
        <v>0</v>
      </c>
      <c r="W352" s="90">
        <v>0</v>
      </c>
      <c r="X352" s="91">
        <f>$W$352*$H$352</f>
        <v>0</v>
      </c>
      <c r="AI352" s="22" t="s">
        <v>73</v>
      </c>
      <c r="AK352" s="22" t="s">
        <v>70</v>
      </c>
      <c r="AL352" s="22" t="s">
        <v>6</v>
      </c>
      <c r="AP352" s="16" t="s">
        <v>68</v>
      </c>
      <c r="AV352" s="92">
        <f>IF($O$352="základní",$K$352,0)</f>
        <v>0</v>
      </c>
      <c r="AW352" s="92">
        <f>IF($O$352="snížená",$K$352,0)</f>
        <v>0</v>
      </c>
      <c r="AX352" s="92">
        <f>IF($O$352="zákl. přenesená",$K$352,0)</f>
        <v>0</v>
      </c>
      <c r="AY352" s="92">
        <f>IF($O$352="sníž. přenesená",$K$352,0)</f>
        <v>0</v>
      </c>
      <c r="AZ352" s="92">
        <f>IF($O$352="nulová",$K$352,0)</f>
        <v>0</v>
      </c>
      <c r="BA352" s="22" t="s">
        <v>66</v>
      </c>
      <c r="BB352" s="92">
        <f>ROUND($P$352*$H$352,2)</f>
        <v>0</v>
      </c>
      <c r="BC352" s="22" t="s">
        <v>73</v>
      </c>
      <c r="BD352" s="22" t="s">
        <v>421</v>
      </c>
    </row>
    <row r="353" spans="2:56" s="16" customFormat="1" ht="16.5" customHeight="1" x14ac:dyDescent="0.25">
      <c r="B353" s="17"/>
      <c r="C353" s="19"/>
      <c r="D353" s="93" t="s">
        <v>74</v>
      </c>
      <c r="E353" s="19"/>
      <c r="F353" s="94" t="s">
        <v>422</v>
      </c>
      <c r="G353" s="19"/>
      <c r="H353" s="19"/>
      <c r="I353" s="19"/>
      <c r="J353" s="19"/>
      <c r="K353" s="19"/>
      <c r="L353" s="19"/>
      <c r="M353" s="65"/>
      <c r="N353" s="95"/>
      <c r="O353" s="19"/>
      <c r="P353" s="19"/>
      <c r="Q353" s="19"/>
      <c r="R353" s="19"/>
      <c r="S353" s="19"/>
      <c r="T353" s="19"/>
      <c r="U353" s="19"/>
      <c r="V353" s="19"/>
      <c r="W353" s="19"/>
      <c r="X353" s="96"/>
      <c r="AK353" s="16" t="s">
        <v>74</v>
      </c>
      <c r="AL353" s="16" t="s">
        <v>6</v>
      </c>
    </row>
    <row r="354" spans="2:56" s="16" customFormat="1" ht="15.75" customHeight="1" x14ac:dyDescent="0.25">
      <c r="B354" s="132"/>
      <c r="C354" s="133"/>
      <c r="D354" s="99" t="s">
        <v>75</v>
      </c>
      <c r="E354" s="133"/>
      <c r="F354" s="134" t="s">
        <v>423</v>
      </c>
      <c r="G354" s="133"/>
      <c r="H354" s="133"/>
      <c r="I354" s="133"/>
      <c r="J354" s="133"/>
      <c r="K354" s="133"/>
      <c r="L354" s="133"/>
      <c r="M354" s="135"/>
      <c r="N354" s="136"/>
      <c r="O354" s="133"/>
      <c r="P354" s="133"/>
      <c r="Q354" s="133"/>
      <c r="R354" s="133"/>
      <c r="S354" s="133"/>
      <c r="T354" s="133"/>
      <c r="U354" s="133"/>
      <c r="V354" s="133"/>
      <c r="W354" s="133"/>
      <c r="X354" s="137"/>
      <c r="AK354" s="138" t="s">
        <v>75</v>
      </c>
      <c r="AL354" s="138" t="s">
        <v>6</v>
      </c>
      <c r="AM354" s="138" t="s">
        <v>66</v>
      </c>
      <c r="AN354" s="138" t="s">
        <v>40</v>
      </c>
      <c r="AO354" s="138" t="s">
        <v>67</v>
      </c>
      <c r="AP354" s="138" t="s">
        <v>68</v>
      </c>
    </row>
    <row r="355" spans="2:56" s="16" customFormat="1" ht="15.75" customHeight="1" x14ac:dyDescent="0.25">
      <c r="B355" s="97"/>
      <c r="C355" s="98"/>
      <c r="D355" s="99" t="s">
        <v>75</v>
      </c>
      <c r="E355" s="98"/>
      <c r="F355" s="100" t="s">
        <v>424</v>
      </c>
      <c r="G355" s="98"/>
      <c r="H355" s="101">
        <v>1.633</v>
      </c>
      <c r="I355" s="98"/>
      <c r="J355" s="98"/>
      <c r="K355" s="98"/>
      <c r="L355" s="98"/>
      <c r="M355" s="102"/>
      <c r="N355" s="103"/>
      <c r="O355" s="98"/>
      <c r="P355" s="98"/>
      <c r="Q355" s="98"/>
      <c r="R355" s="98"/>
      <c r="S355" s="98"/>
      <c r="T355" s="98"/>
      <c r="U355" s="98"/>
      <c r="V355" s="98"/>
      <c r="W355" s="98"/>
      <c r="X355" s="104"/>
      <c r="AK355" s="105" t="s">
        <v>75</v>
      </c>
      <c r="AL355" s="105" t="s">
        <v>6</v>
      </c>
      <c r="AM355" s="105" t="s">
        <v>6</v>
      </c>
      <c r="AN355" s="105" t="s">
        <v>40</v>
      </c>
      <c r="AO355" s="105" t="s">
        <v>67</v>
      </c>
      <c r="AP355" s="105" t="s">
        <v>68</v>
      </c>
    </row>
    <row r="356" spans="2:56" s="16" customFormat="1" ht="15.75" customHeight="1" x14ac:dyDescent="0.25">
      <c r="B356" s="106"/>
      <c r="C356" s="107"/>
      <c r="D356" s="99" t="s">
        <v>75</v>
      </c>
      <c r="E356" s="107"/>
      <c r="F356" s="108" t="s">
        <v>76</v>
      </c>
      <c r="G356" s="107"/>
      <c r="H356" s="109">
        <v>1.633</v>
      </c>
      <c r="I356" s="107"/>
      <c r="J356" s="107"/>
      <c r="K356" s="107"/>
      <c r="L356" s="107"/>
      <c r="M356" s="110"/>
      <c r="N356" s="111"/>
      <c r="O356" s="107"/>
      <c r="P356" s="107"/>
      <c r="Q356" s="107"/>
      <c r="R356" s="107"/>
      <c r="S356" s="107"/>
      <c r="T356" s="107"/>
      <c r="U356" s="107"/>
      <c r="V356" s="107"/>
      <c r="W356" s="107"/>
      <c r="X356" s="112"/>
      <c r="AK356" s="113" t="s">
        <v>75</v>
      </c>
      <c r="AL356" s="113" t="s">
        <v>6</v>
      </c>
      <c r="AM356" s="113" t="s">
        <v>73</v>
      </c>
      <c r="AN356" s="113" t="s">
        <v>40</v>
      </c>
      <c r="AO356" s="113" t="s">
        <v>66</v>
      </c>
      <c r="AP356" s="113" t="s">
        <v>68</v>
      </c>
    </row>
    <row r="357" spans="2:56" s="16" customFormat="1" ht="15.75" customHeight="1" x14ac:dyDescent="0.25">
      <c r="B357" s="17"/>
      <c r="C357" s="121" t="s">
        <v>425</v>
      </c>
      <c r="D357" s="121" t="s">
        <v>70</v>
      </c>
      <c r="E357" s="122" t="s">
        <v>426</v>
      </c>
      <c r="F357" s="123" t="s">
        <v>427</v>
      </c>
      <c r="G357" s="124" t="s">
        <v>81</v>
      </c>
      <c r="H357" s="125">
        <v>9.36</v>
      </c>
      <c r="I357" s="126"/>
      <c r="J357" s="126"/>
      <c r="K357" s="126">
        <f>ROUND($P$357*$H$357,2)</f>
        <v>0</v>
      </c>
      <c r="L357" s="123" t="s">
        <v>72</v>
      </c>
      <c r="M357" s="65"/>
      <c r="N357" s="88"/>
      <c r="O357" s="89" t="s">
        <v>28</v>
      </c>
      <c r="P357" s="32">
        <f>$I$357+$J$357</f>
        <v>0</v>
      </c>
      <c r="Q357" s="32">
        <f>ROUND($I$357*$H$357,2)</f>
        <v>0</v>
      </c>
      <c r="R357" s="32">
        <f>ROUND($J$357*$H$357,2)</f>
        <v>0</v>
      </c>
      <c r="S357" s="19"/>
      <c r="T357" s="19"/>
      <c r="U357" s="90">
        <v>4.0200000000000001E-3</v>
      </c>
      <c r="V357" s="90">
        <f>$U$357*$H$357</f>
        <v>3.76272E-2</v>
      </c>
      <c r="W357" s="90">
        <v>0</v>
      </c>
      <c r="X357" s="91">
        <f>$W$357*$H$357</f>
        <v>0</v>
      </c>
      <c r="AI357" s="22" t="s">
        <v>73</v>
      </c>
      <c r="AK357" s="22" t="s">
        <v>70</v>
      </c>
      <c r="AL357" s="22" t="s">
        <v>6</v>
      </c>
      <c r="AP357" s="16" t="s">
        <v>68</v>
      </c>
      <c r="AV357" s="92">
        <f>IF($O$357="základní",$K$357,0)</f>
        <v>0</v>
      </c>
      <c r="AW357" s="92">
        <f>IF($O$357="snížená",$K$357,0)</f>
        <v>0</v>
      </c>
      <c r="AX357" s="92">
        <f>IF($O$357="zákl. přenesená",$K$357,0)</f>
        <v>0</v>
      </c>
      <c r="AY357" s="92">
        <f>IF($O$357="sníž. přenesená",$K$357,0)</f>
        <v>0</v>
      </c>
      <c r="AZ357" s="92">
        <f>IF($O$357="nulová",$K$357,0)</f>
        <v>0</v>
      </c>
      <c r="BA357" s="22" t="s">
        <v>66</v>
      </c>
      <c r="BB357" s="92">
        <f>ROUND($P$357*$H$357,2)</f>
        <v>0</v>
      </c>
      <c r="BC357" s="22" t="s">
        <v>73</v>
      </c>
      <c r="BD357" s="22" t="s">
        <v>428</v>
      </c>
    </row>
    <row r="358" spans="2:56" s="16" customFormat="1" ht="16.5" customHeight="1" x14ac:dyDescent="0.25">
      <c r="B358" s="17"/>
      <c r="C358" s="19"/>
      <c r="D358" s="93" t="s">
        <v>74</v>
      </c>
      <c r="E358" s="19"/>
      <c r="F358" s="94" t="s">
        <v>429</v>
      </c>
      <c r="G358" s="19"/>
      <c r="H358" s="19"/>
      <c r="I358" s="19"/>
      <c r="J358" s="19"/>
      <c r="K358" s="19"/>
      <c r="L358" s="19"/>
      <c r="M358" s="65"/>
      <c r="N358" s="95"/>
      <c r="O358" s="19"/>
      <c r="P358" s="19"/>
      <c r="Q358" s="19"/>
      <c r="R358" s="19"/>
      <c r="S358" s="19"/>
      <c r="T358" s="19"/>
      <c r="U358" s="19"/>
      <c r="V358" s="19"/>
      <c r="W358" s="19"/>
      <c r="X358" s="96"/>
      <c r="AK358" s="16" t="s">
        <v>74</v>
      </c>
      <c r="AL358" s="16" t="s">
        <v>6</v>
      </c>
    </row>
    <row r="359" spans="2:56" s="16" customFormat="1" ht="15.75" customHeight="1" x14ac:dyDescent="0.25">
      <c r="B359" s="132"/>
      <c r="C359" s="133"/>
      <c r="D359" s="99" t="s">
        <v>75</v>
      </c>
      <c r="E359" s="133"/>
      <c r="F359" s="134" t="s">
        <v>161</v>
      </c>
      <c r="G359" s="133"/>
      <c r="H359" s="133"/>
      <c r="I359" s="133"/>
      <c r="J359" s="133"/>
      <c r="K359" s="133"/>
      <c r="L359" s="133"/>
      <c r="M359" s="135"/>
      <c r="N359" s="136"/>
      <c r="O359" s="133"/>
      <c r="P359" s="133"/>
      <c r="Q359" s="133"/>
      <c r="R359" s="133"/>
      <c r="S359" s="133"/>
      <c r="T359" s="133"/>
      <c r="U359" s="133"/>
      <c r="V359" s="133"/>
      <c r="W359" s="133"/>
      <c r="X359" s="137"/>
      <c r="AK359" s="138" t="s">
        <v>75</v>
      </c>
      <c r="AL359" s="138" t="s">
        <v>6</v>
      </c>
      <c r="AM359" s="138" t="s">
        <v>66</v>
      </c>
      <c r="AN359" s="138" t="s">
        <v>40</v>
      </c>
      <c r="AO359" s="138" t="s">
        <v>67</v>
      </c>
      <c r="AP359" s="138" t="s">
        <v>68</v>
      </c>
    </row>
    <row r="360" spans="2:56" s="16" customFormat="1" ht="15.75" customHeight="1" x14ac:dyDescent="0.25">
      <c r="B360" s="97"/>
      <c r="C360" s="98"/>
      <c r="D360" s="99" t="s">
        <v>75</v>
      </c>
      <c r="E360" s="98"/>
      <c r="F360" s="100" t="s">
        <v>430</v>
      </c>
      <c r="G360" s="98"/>
      <c r="H360" s="101">
        <v>9.36</v>
      </c>
      <c r="I360" s="98"/>
      <c r="J360" s="98"/>
      <c r="K360" s="98"/>
      <c r="L360" s="98"/>
      <c r="M360" s="102"/>
      <c r="N360" s="103"/>
      <c r="O360" s="98"/>
      <c r="P360" s="98"/>
      <c r="Q360" s="98"/>
      <c r="R360" s="98"/>
      <c r="S360" s="98"/>
      <c r="T360" s="98"/>
      <c r="U360" s="98"/>
      <c r="V360" s="98"/>
      <c r="W360" s="98"/>
      <c r="X360" s="104"/>
      <c r="AK360" s="105" t="s">
        <v>75</v>
      </c>
      <c r="AL360" s="105" t="s">
        <v>6</v>
      </c>
      <c r="AM360" s="105" t="s">
        <v>6</v>
      </c>
      <c r="AN360" s="105" t="s">
        <v>40</v>
      </c>
      <c r="AO360" s="105" t="s">
        <v>67</v>
      </c>
      <c r="AP360" s="105" t="s">
        <v>68</v>
      </c>
    </row>
    <row r="361" spans="2:56" s="16" customFormat="1" ht="15.75" customHeight="1" x14ac:dyDescent="0.25">
      <c r="B361" s="106"/>
      <c r="C361" s="107"/>
      <c r="D361" s="99" t="s">
        <v>75</v>
      </c>
      <c r="E361" s="107"/>
      <c r="F361" s="108" t="s">
        <v>76</v>
      </c>
      <c r="G361" s="107"/>
      <c r="H361" s="109">
        <v>9.36</v>
      </c>
      <c r="I361" s="107"/>
      <c r="J361" s="107"/>
      <c r="K361" s="107"/>
      <c r="L361" s="107"/>
      <c r="M361" s="110"/>
      <c r="N361" s="111"/>
      <c r="O361" s="107"/>
      <c r="P361" s="107"/>
      <c r="Q361" s="107"/>
      <c r="R361" s="107"/>
      <c r="S361" s="107"/>
      <c r="T361" s="107"/>
      <c r="U361" s="107"/>
      <c r="V361" s="107"/>
      <c r="W361" s="107"/>
      <c r="X361" s="112"/>
      <c r="AK361" s="113" t="s">
        <v>75</v>
      </c>
      <c r="AL361" s="113" t="s">
        <v>6</v>
      </c>
      <c r="AM361" s="113" t="s">
        <v>73</v>
      </c>
      <c r="AN361" s="113" t="s">
        <v>40</v>
      </c>
      <c r="AO361" s="113" t="s">
        <v>66</v>
      </c>
      <c r="AP361" s="113" t="s">
        <v>68</v>
      </c>
    </row>
    <row r="362" spans="2:56" s="16" customFormat="1" ht="15.75" customHeight="1" x14ac:dyDescent="0.25">
      <c r="B362" s="17"/>
      <c r="C362" s="121" t="s">
        <v>431</v>
      </c>
      <c r="D362" s="121" t="s">
        <v>70</v>
      </c>
      <c r="E362" s="122" t="s">
        <v>432</v>
      </c>
      <c r="F362" s="123" t="s">
        <v>433</v>
      </c>
      <c r="G362" s="124" t="s">
        <v>71</v>
      </c>
      <c r="H362" s="125">
        <v>13</v>
      </c>
      <c r="I362" s="126"/>
      <c r="J362" s="126"/>
      <c r="K362" s="126">
        <f>ROUND($P$362*$H$362,2)</f>
        <v>0</v>
      </c>
      <c r="L362" s="123"/>
      <c r="M362" s="65"/>
      <c r="N362" s="88"/>
      <c r="O362" s="89" t="s">
        <v>28</v>
      </c>
      <c r="P362" s="32">
        <f>$I$362+$J$362</f>
        <v>0</v>
      </c>
      <c r="Q362" s="32">
        <f>ROUND($I$362*$H$362,2)</f>
        <v>0</v>
      </c>
      <c r="R362" s="32">
        <f>ROUND($J$362*$H$362,2)</f>
        <v>0</v>
      </c>
      <c r="S362" s="19"/>
      <c r="T362" s="19"/>
      <c r="U362" s="90">
        <v>0</v>
      </c>
      <c r="V362" s="90">
        <f>$U$362*$H$362</f>
        <v>0</v>
      </c>
      <c r="W362" s="90">
        <v>0</v>
      </c>
      <c r="X362" s="91">
        <f>$W$362*$H$362</f>
        <v>0</v>
      </c>
      <c r="AI362" s="22" t="s">
        <v>73</v>
      </c>
      <c r="AK362" s="22" t="s">
        <v>70</v>
      </c>
      <c r="AL362" s="22" t="s">
        <v>6</v>
      </c>
      <c r="AP362" s="16" t="s">
        <v>68</v>
      </c>
      <c r="AV362" s="92">
        <f>IF($O$362="základní",$K$362,0)</f>
        <v>0</v>
      </c>
      <c r="AW362" s="92">
        <f>IF($O$362="snížená",$K$362,0)</f>
        <v>0</v>
      </c>
      <c r="AX362" s="92">
        <f>IF($O$362="zákl. přenesená",$K$362,0)</f>
        <v>0</v>
      </c>
      <c r="AY362" s="92">
        <f>IF($O$362="sníž. přenesená",$K$362,0)</f>
        <v>0</v>
      </c>
      <c r="AZ362" s="92">
        <f>IF($O$362="nulová",$K$362,0)</f>
        <v>0</v>
      </c>
      <c r="BA362" s="22" t="s">
        <v>66</v>
      </c>
      <c r="BB362" s="92">
        <f>ROUND($P$362*$H$362,2)</f>
        <v>0</v>
      </c>
      <c r="BC362" s="22" t="s">
        <v>73</v>
      </c>
      <c r="BD362" s="22" t="s">
        <v>434</v>
      </c>
    </row>
    <row r="363" spans="2:56" s="16" customFormat="1" ht="15.75" customHeight="1" x14ac:dyDescent="0.25">
      <c r="B363" s="132"/>
      <c r="C363" s="133"/>
      <c r="D363" s="93" t="s">
        <v>75</v>
      </c>
      <c r="E363" s="134"/>
      <c r="F363" s="134" t="s">
        <v>435</v>
      </c>
      <c r="G363" s="133"/>
      <c r="H363" s="133"/>
      <c r="I363" s="133"/>
      <c r="J363" s="133"/>
      <c r="K363" s="133"/>
      <c r="L363" s="133"/>
      <c r="M363" s="135"/>
      <c r="N363" s="136"/>
      <c r="O363" s="133"/>
      <c r="P363" s="133"/>
      <c r="Q363" s="133"/>
      <c r="R363" s="133"/>
      <c r="S363" s="133"/>
      <c r="T363" s="133"/>
      <c r="U363" s="133"/>
      <c r="V363" s="133"/>
      <c r="W363" s="133"/>
      <c r="X363" s="137"/>
      <c r="AK363" s="138" t="s">
        <v>75</v>
      </c>
      <c r="AL363" s="138" t="s">
        <v>6</v>
      </c>
      <c r="AM363" s="138" t="s">
        <v>66</v>
      </c>
      <c r="AN363" s="138" t="s">
        <v>40</v>
      </c>
      <c r="AO363" s="138" t="s">
        <v>67</v>
      </c>
      <c r="AP363" s="138" t="s">
        <v>68</v>
      </c>
    </row>
    <row r="364" spans="2:56" s="16" customFormat="1" ht="15.75" customHeight="1" x14ac:dyDescent="0.25">
      <c r="B364" s="97"/>
      <c r="C364" s="98"/>
      <c r="D364" s="99" t="s">
        <v>75</v>
      </c>
      <c r="E364" s="98"/>
      <c r="F364" s="100" t="s">
        <v>436</v>
      </c>
      <c r="G364" s="98"/>
      <c r="H364" s="101">
        <v>13</v>
      </c>
      <c r="I364" s="98"/>
      <c r="J364" s="98"/>
      <c r="K364" s="98"/>
      <c r="L364" s="98"/>
      <c r="M364" s="102"/>
      <c r="N364" s="103"/>
      <c r="O364" s="98"/>
      <c r="P364" s="98"/>
      <c r="Q364" s="98"/>
      <c r="R364" s="98"/>
      <c r="S364" s="98"/>
      <c r="T364" s="98"/>
      <c r="U364" s="98"/>
      <c r="V364" s="98"/>
      <c r="W364" s="98"/>
      <c r="X364" s="104"/>
      <c r="AK364" s="105" t="s">
        <v>75</v>
      </c>
      <c r="AL364" s="105" t="s">
        <v>6</v>
      </c>
      <c r="AM364" s="105" t="s">
        <v>6</v>
      </c>
      <c r="AN364" s="105" t="s">
        <v>40</v>
      </c>
      <c r="AO364" s="105" t="s">
        <v>67</v>
      </c>
      <c r="AP364" s="105" t="s">
        <v>68</v>
      </c>
    </row>
    <row r="365" spans="2:56" s="16" customFormat="1" ht="15.75" customHeight="1" x14ac:dyDescent="0.25">
      <c r="B365" s="106"/>
      <c r="C365" s="107"/>
      <c r="D365" s="99" t="s">
        <v>75</v>
      </c>
      <c r="E365" s="107"/>
      <c r="F365" s="108" t="s">
        <v>76</v>
      </c>
      <c r="G365" s="107"/>
      <c r="H365" s="109">
        <v>13</v>
      </c>
      <c r="I365" s="107"/>
      <c r="J365" s="107"/>
      <c r="K365" s="107"/>
      <c r="L365" s="107"/>
      <c r="M365" s="110"/>
      <c r="N365" s="111"/>
      <c r="O365" s="107"/>
      <c r="P365" s="107"/>
      <c r="Q365" s="107"/>
      <c r="R365" s="107"/>
      <c r="S365" s="107"/>
      <c r="T365" s="107"/>
      <c r="U365" s="107"/>
      <c r="V365" s="107"/>
      <c r="W365" s="107"/>
      <c r="X365" s="112"/>
      <c r="AK365" s="113" t="s">
        <v>75</v>
      </c>
      <c r="AL365" s="113" t="s">
        <v>6</v>
      </c>
      <c r="AM365" s="113" t="s">
        <v>73</v>
      </c>
      <c r="AN365" s="113" t="s">
        <v>40</v>
      </c>
      <c r="AO365" s="113" t="s">
        <v>66</v>
      </c>
      <c r="AP365" s="113" t="s">
        <v>68</v>
      </c>
    </row>
    <row r="366" spans="2:56" s="80" customFormat="1" ht="30.75" customHeight="1" x14ac:dyDescent="0.3">
      <c r="B366" s="81"/>
      <c r="C366" s="82"/>
      <c r="D366" s="147" t="s">
        <v>63</v>
      </c>
      <c r="E366" s="151" t="s">
        <v>87</v>
      </c>
      <c r="F366" s="151" t="s">
        <v>437</v>
      </c>
      <c r="G366" s="147"/>
      <c r="H366" s="147"/>
      <c r="I366" s="147"/>
      <c r="J366" s="147"/>
      <c r="K366" s="152">
        <f>$BB$366</f>
        <v>0</v>
      </c>
      <c r="L366" s="147"/>
      <c r="M366" s="150"/>
      <c r="N366" s="83"/>
      <c r="O366" s="82"/>
      <c r="P366" s="82"/>
      <c r="Q366" s="131">
        <f>SUM($Q$367:$Q$422)</f>
        <v>0</v>
      </c>
      <c r="R366" s="131">
        <f>SUM($R$367:$R$422)</f>
        <v>0</v>
      </c>
      <c r="S366" s="82"/>
      <c r="T366" s="84">
        <f>SUM($T$367:$T$422)</f>
        <v>0</v>
      </c>
      <c r="U366" s="82"/>
      <c r="V366" s="84">
        <f>SUM($V$367:$V$422)</f>
        <v>53.327919999999999</v>
      </c>
      <c r="W366" s="82"/>
      <c r="X366" s="85">
        <f>SUM($X$367:$X$422)</f>
        <v>0</v>
      </c>
      <c r="AI366" s="86" t="s">
        <v>66</v>
      </c>
      <c r="AK366" s="86" t="s">
        <v>63</v>
      </c>
      <c r="AL366" s="86" t="s">
        <v>66</v>
      </c>
      <c r="AP366" s="86" t="s">
        <v>68</v>
      </c>
      <c r="BB366" s="87">
        <f>SUM($BB$367:$BB$422)</f>
        <v>0</v>
      </c>
    </row>
    <row r="367" spans="2:56" s="16" customFormat="1" ht="15.75" customHeight="1" x14ac:dyDescent="0.25">
      <c r="B367" s="17"/>
      <c r="C367" s="121" t="s">
        <v>438</v>
      </c>
      <c r="D367" s="121" t="s">
        <v>70</v>
      </c>
      <c r="E367" s="122" t="s">
        <v>439</v>
      </c>
      <c r="F367" s="123" t="s">
        <v>440</v>
      </c>
      <c r="G367" s="124" t="s">
        <v>71</v>
      </c>
      <c r="H367" s="125">
        <v>80</v>
      </c>
      <c r="I367" s="126"/>
      <c r="J367" s="126"/>
      <c r="K367" s="126">
        <f>ROUND($P$367*$H$367,2)</f>
        <v>0</v>
      </c>
      <c r="L367" s="123" t="s">
        <v>72</v>
      </c>
      <c r="M367" s="65"/>
      <c r="N367" s="88"/>
      <c r="O367" s="89" t="s">
        <v>28</v>
      </c>
      <c r="P367" s="32">
        <f>$I$367+$J$367</f>
        <v>0</v>
      </c>
      <c r="Q367" s="32">
        <f>ROUND($I$367*$H$367,2)</f>
        <v>0</v>
      </c>
      <c r="R367" s="32">
        <f>ROUND($J$367*$H$367,2)</f>
        <v>0</v>
      </c>
      <c r="S367" s="19"/>
      <c r="T367" s="19"/>
      <c r="U367" s="90">
        <v>0.10095</v>
      </c>
      <c r="V367" s="90">
        <f>$U$367*$H$367</f>
        <v>8.0760000000000005</v>
      </c>
      <c r="W367" s="90">
        <v>0</v>
      </c>
      <c r="X367" s="91">
        <f>$W$367*$H$367</f>
        <v>0</v>
      </c>
      <c r="AI367" s="22" t="s">
        <v>73</v>
      </c>
      <c r="AK367" s="22" t="s">
        <v>70</v>
      </c>
      <c r="AL367" s="22" t="s">
        <v>6</v>
      </c>
      <c r="AP367" s="16" t="s">
        <v>68</v>
      </c>
      <c r="AV367" s="92">
        <f>IF($O$367="základní",$K$367,0)</f>
        <v>0</v>
      </c>
      <c r="AW367" s="92">
        <f>IF($O$367="snížená",$K$367,0)</f>
        <v>0</v>
      </c>
      <c r="AX367" s="92">
        <f>IF($O$367="zákl. přenesená",$K$367,0)</f>
        <v>0</v>
      </c>
      <c r="AY367" s="92">
        <f>IF($O$367="sníž. přenesená",$K$367,0)</f>
        <v>0</v>
      </c>
      <c r="AZ367" s="92">
        <f>IF($O$367="nulová",$K$367,0)</f>
        <v>0</v>
      </c>
      <c r="BA367" s="22" t="s">
        <v>66</v>
      </c>
      <c r="BB367" s="92">
        <f>ROUND($P$367*$H$367,2)</f>
        <v>0</v>
      </c>
      <c r="BC367" s="22" t="s">
        <v>73</v>
      </c>
      <c r="BD367" s="22" t="s">
        <v>441</v>
      </c>
    </row>
    <row r="368" spans="2:56" s="16" customFormat="1" ht="27" customHeight="1" x14ac:dyDescent="0.25">
      <c r="B368" s="17"/>
      <c r="C368" s="19"/>
      <c r="D368" s="93" t="s">
        <v>74</v>
      </c>
      <c r="E368" s="19"/>
      <c r="F368" s="94" t="s">
        <v>442</v>
      </c>
      <c r="G368" s="19"/>
      <c r="H368" s="19"/>
      <c r="I368" s="19"/>
      <c r="J368" s="19"/>
      <c r="K368" s="19"/>
      <c r="L368" s="19"/>
      <c r="M368" s="65"/>
      <c r="N368" s="95"/>
      <c r="O368" s="19"/>
      <c r="P368" s="19"/>
      <c r="Q368" s="19"/>
      <c r="R368" s="19"/>
      <c r="S368" s="19"/>
      <c r="T368" s="19"/>
      <c r="U368" s="19"/>
      <c r="V368" s="19"/>
      <c r="W368" s="19"/>
      <c r="X368" s="96"/>
      <c r="AK368" s="16" t="s">
        <v>74</v>
      </c>
      <c r="AL368" s="16" t="s">
        <v>6</v>
      </c>
    </row>
    <row r="369" spans="2:56" s="16" customFormat="1" ht="15.75" customHeight="1" x14ac:dyDescent="0.25">
      <c r="B369" s="132"/>
      <c r="C369" s="133"/>
      <c r="D369" s="99" t="s">
        <v>75</v>
      </c>
      <c r="E369" s="133"/>
      <c r="F369" s="134" t="s">
        <v>443</v>
      </c>
      <c r="G369" s="133"/>
      <c r="H369" s="133"/>
      <c r="I369" s="133"/>
      <c r="J369" s="133"/>
      <c r="K369" s="133"/>
      <c r="L369" s="133"/>
      <c r="M369" s="135"/>
      <c r="N369" s="136"/>
      <c r="O369" s="133"/>
      <c r="P369" s="133"/>
      <c r="Q369" s="133"/>
      <c r="R369" s="133"/>
      <c r="S369" s="133"/>
      <c r="T369" s="133"/>
      <c r="U369" s="133"/>
      <c r="V369" s="133"/>
      <c r="W369" s="133"/>
      <c r="X369" s="137"/>
      <c r="AK369" s="138" t="s">
        <v>75</v>
      </c>
      <c r="AL369" s="138" t="s">
        <v>6</v>
      </c>
      <c r="AM369" s="138" t="s">
        <v>66</v>
      </c>
      <c r="AN369" s="138" t="s">
        <v>40</v>
      </c>
      <c r="AO369" s="138" t="s">
        <v>67</v>
      </c>
      <c r="AP369" s="138" t="s">
        <v>68</v>
      </c>
    </row>
    <row r="370" spans="2:56" s="16" customFormat="1" ht="15.75" customHeight="1" x14ac:dyDescent="0.25">
      <c r="B370" s="97"/>
      <c r="C370" s="98"/>
      <c r="D370" s="99" t="s">
        <v>75</v>
      </c>
      <c r="E370" s="98"/>
      <c r="F370" s="100" t="s">
        <v>444</v>
      </c>
      <c r="G370" s="98"/>
      <c r="H370" s="101">
        <v>80</v>
      </c>
      <c r="I370" s="98"/>
      <c r="J370" s="98"/>
      <c r="K370" s="98"/>
      <c r="L370" s="98"/>
      <c r="M370" s="102"/>
      <c r="N370" s="103"/>
      <c r="O370" s="98"/>
      <c r="P370" s="98"/>
      <c r="Q370" s="98"/>
      <c r="R370" s="98"/>
      <c r="S370" s="98"/>
      <c r="T370" s="98"/>
      <c r="U370" s="98"/>
      <c r="V370" s="98"/>
      <c r="W370" s="98"/>
      <c r="X370" s="104"/>
      <c r="AK370" s="105" t="s">
        <v>75</v>
      </c>
      <c r="AL370" s="105" t="s">
        <v>6</v>
      </c>
      <c r="AM370" s="105" t="s">
        <v>6</v>
      </c>
      <c r="AN370" s="105" t="s">
        <v>40</v>
      </c>
      <c r="AO370" s="105" t="s">
        <v>67</v>
      </c>
      <c r="AP370" s="105" t="s">
        <v>68</v>
      </c>
    </row>
    <row r="371" spans="2:56" s="16" customFormat="1" ht="15.75" customHeight="1" x14ac:dyDescent="0.25">
      <c r="B371" s="106"/>
      <c r="C371" s="107"/>
      <c r="D371" s="99" t="s">
        <v>75</v>
      </c>
      <c r="E371" s="107"/>
      <c r="F371" s="108" t="s">
        <v>76</v>
      </c>
      <c r="G371" s="107"/>
      <c r="H371" s="109">
        <v>80</v>
      </c>
      <c r="I371" s="107"/>
      <c r="J371" s="107"/>
      <c r="K371" s="107"/>
      <c r="L371" s="107"/>
      <c r="M371" s="110"/>
      <c r="N371" s="111"/>
      <c r="O371" s="107"/>
      <c r="P371" s="107"/>
      <c r="Q371" s="107"/>
      <c r="R371" s="107"/>
      <c r="S371" s="107"/>
      <c r="T371" s="107"/>
      <c r="U371" s="107"/>
      <c r="V371" s="107"/>
      <c r="W371" s="107"/>
      <c r="X371" s="112"/>
      <c r="AK371" s="113" t="s">
        <v>75</v>
      </c>
      <c r="AL371" s="113" t="s">
        <v>6</v>
      </c>
      <c r="AM371" s="113" t="s">
        <v>73</v>
      </c>
      <c r="AN371" s="113" t="s">
        <v>40</v>
      </c>
      <c r="AO371" s="113" t="s">
        <v>66</v>
      </c>
      <c r="AP371" s="113" t="s">
        <v>68</v>
      </c>
    </row>
    <row r="372" spans="2:56" s="16" customFormat="1" ht="15.75" customHeight="1" x14ac:dyDescent="0.25">
      <c r="B372" s="17"/>
      <c r="C372" s="114" t="s">
        <v>445</v>
      </c>
      <c r="D372" s="114" t="s">
        <v>110</v>
      </c>
      <c r="E372" s="115" t="s">
        <v>446</v>
      </c>
      <c r="F372" s="116" t="s">
        <v>447</v>
      </c>
      <c r="G372" s="117" t="s">
        <v>248</v>
      </c>
      <c r="H372" s="118">
        <v>163.19999999999999</v>
      </c>
      <c r="I372" s="119"/>
      <c r="J372" s="139"/>
      <c r="K372" s="119">
        <f>ROUND($P$372*$H$372,2)</f>
        <v>0</v>
      </c>
      <c r="L372" s="116"/>
      <c r="M372" s="120"/>
      <c r="N372" s="116"/>
      <c r="O372" s="89" t="s">
        <v>28</v>
      </c>
      <c r="P372" s="32">
        <f>$I$372+$J$372</f>
        <v>0</v>
      </c>
      <c r="Q372" s="32">
        <f>ROUND($I$372*$H$372,2)</f>
        <v>0</v>
      </c>
      <c r="R372" s="32">
        <f>ROUND($J$372*$H$372,2)</f>
        <v>0</v>
      </c>
      <c r="S372" s="19"/>
      <c r="T372" s="19"/>
      <c r="U372" s="90">
        <v>0.02</v>
      </c>
      <c r="V372" s="90">
        <f>$U$372*$H$372</f>
        <v>3.2639999999999998</v>
      </c>
      <c r="W372" s="90">
        <v>0</v>
      </c>
      <c r="X372" s="91">
        <f>$W$372*$H$372</f>
        <v>0</v>
      </c>
      <c r="AI372" s="22" t="s">
        <v>83</v>
      </c>
      <c r="AK372" s="22" t="s">
        <v>110</v>
      </c>
      <c r="AL372" s="22" t="s">
        <v>6</v>
      </c>
      <c r="AP372" s="16" t="s">
        <v>68</v>
      </c>
      <c r="AV372" s="92">
        <f>IF($O$372="základní",$K$372,0)</f>
        <v>0</v>
      </c>
      <c r="AW372" s="92">
        <f>IF($O$372="snížená",$K$372,0)</f>
        <v>0</v>
      </c>
      <c r="AX372" s="92">
        <f>IF($O$372="zákl. přenesená",$K$372,0)</f>
        <v>0</v>
      </c>
      <c r="AY372" s="92">
        <f>IF($O$372="sníž. přenesená",$K$372,0)</f>
        <v>0</v>
      </c>
      <c r="AZ372" s="92">
        <f>IF($O$372="nulová",$K$372,0)</f>
        <v>0</v>
      </c>
      <c r="BA372" s="22" t="s">
        <v>66</v>
      </c>
      <c r="BB372" s="92">
        <f>ROUND($P$372*$H$372,2)</f>
        <v>0</v>
      </c>
      <c r="BC372" s="22" t="s">
        <v>73</v>
      </c>
      <c r="BD372" s="22" t="s">
        <v>448</v>
      </c>
    </row>
    <row r="373" spans="2:56" s="16" customFormat="1" ht="15.75" customHeight="1" x14ac:dyDescent="0.25">
      <c r="B373" s="132"/>
      <c r="C373" s="133"/>
      <c r="D373" s="93" t="s">
        <v>75</v>
      </c>
      <c r="E373" s="134"/>
      <c r="F373" s="134" t="s">
        <v>449</v>
      </c>
      <c r="G373" s="133"/>
      <c r="H373" s="133"/>
      <c r="I373" s="133"/>
      <c r="J373" s="133"/>
      <c r="K373" s="133"/>
      <c r="L373" s="133"/>
      <c r="M373" s="135"/>
      <c r="N373" s="136"/>
      <c r="O373" s="133"/>
      <c r="P373" s="133"/>
      <c r="Q373" s="133"/>
      <c r="R373" s="133"/>
      <c r="S373" s="133"/>
      <c r="T373" s="133"/>
      <c r="U373" s="133"/>
      <c r="V373" s="133"/>
      <c r="W373" s="133"/>
      <c r="X373" s="137"/>
      <c r="AK373" s="138" t="s">
        <v>75</v>
      </c>
      <c r="AL373" s="138" t="s">
        <v>6</v>
      </c>
      <c r="AM373" s="138" t="s">
        <v>66</v>
      </c>
      <c r="AN373" s="138" t="s">
        <v>40</v>
      </c>
      <c r="AO373" s="138" t="s">
        <v>67</v>
      </c>
      <c r="AP373" s="138" t="s">
        <v>68</v>
      </c>
    </row>
    <row r="374" spans="2:56" s="16" customFormat="1" ht="15.75" customHeight="1" x14ac:dyDescent="0.25">
      <c r="B374" s="97"/>
      <c r="C374" s="98"/>
      <c r="D374" s="99" t="s">
        <v>75</v>
      </c>
      <c r="E374" s="98"/>
      <c r="F374" s="100" t="s">
        <v>450</v>
      </c>
      <c r="G374" s="98"/>
      <c r="H374" s="101">
        <v>163.19999999999999</v>
      </c>
      <c r="I374" s="98"/>
      <c r="J374" s="98"/>
      <c r="K374" s="98"/>
      <c r="L374" s="98"/>
      <c r="M374" s="102"/>
      <c r="N374" s="103"/>
      <c r="O374" s="98"/>
      <c r="P374" s="98"/>
      <c r="Q374" s="98"/>
      <c r="R374" s="98"/>
      <c r="S374" s="98"/>
      <c r="T374" s="98"/>
      <c r="U374" s="98"/>
      <c r="V374" s="98"/>
      <c r="W374" s="98"/>
      <c r="X374" s="104"/>
      <c r="AK374" s="105" t="s">
        <v>75</v>
      </c>
      <c r="AL374" s="105" t="s">
        <v>6</v>
      </c>
      <c r="AM374" s="105" t="s">
        <v>6</v>
      </c>
      <c r="AN374" s="105" t="s">
        <v>40</v>
      </c>
      <c r="AO374" s="105" t="s">
        <v>67</v>
      </c>
      <c r="AP374" s="105" t="s">
        <v>68</v>
      </c>
    </row>
    <row r="375" spans="2:56" s="16" customFormat="1" ht="15.75" customHeight="1" x14ac:dyDescent="0.25">
      <c r="B375" s="106"/>
      <c r="C375" s="107"/>
      <c r="D375" s="99" t="s">
        <v>75</v>
      </c>
      <c r="E375" s="107"/>
      <c r="F375" s="108" t="s">
        <v>76</v>
      </c>
      <c r="G375" s="107"/>
      <c r="H375" s="109">
        <v>163.19999999999999</v>
      </c>
      <c r="I375" s="107"/>
      <c r="J375" s="107"/>
      <c r="K375" s="107"/>
      <c r="L375" s="107"/>
      <c r="M375" s="110"/>
      <c r="N375" s="111"/>
      <c r="O375" s="107"/>
      <c r="P375" s="107"/>
      <c r="Q375" s="107"/>
      <c r="R375" s="107"/>
      <c r="S375" s="107"/>
      <c r="T375" s="107"/>
      <c r="U375" s="107"/>
      <c r="V375" s="107"/>
      <c r="W375" s="107"/>
      <c r="X375" s="112"/>
      <c r="AK375" s="113" t="s">
        <v>75</v>
      </c>
      <c r="AL375" s="113" t="s">
        <v>6</v>
      </c>
      <c r="AM375" s="113" t="s">
        <v>73</v>
      </c>
      <c r="AN375" s="113" t="s">
        <v>40</v>
      </c>
      <c r="AO375" s="113" t="s">
        <v>66</v>
      </c>
      <c r="AP375" s="113" t="s">
        <v>68</v>
      </c>
    </row>
    <row r="376" spans="2:56" s="16" customFormat="1" ht="15.75" customHeight="1" x14ac:dyDescent="0.25">
      <c r="B376" s="17"/>
      <c r="C376" s="121" t="s">
        <v>451</v>
      </c>
      <c r="D376" s="121" t="s">
        <v>70</v>
      </c>
      <c r="E376" s="122" t="s">
        <v>439</v>
      </c>
      <c r="F376" s="123" t="s">
        <v>440</v>
      </c>
      <c r="G376" s="124" t="s">
        <v>71</v>
      </c>
      <c r="H376" s="125">
        <v>322</v>
      </c>
      <c r="I376" s="126"/>
      <c r="J376" s="126"/>
      <c r="K376" s="126">
        <f>ROUND($P$376*$H$376,2)</f>
        <v>0</v>
      </c>
      <c r="L376" s="123" t="s">
        <v>72</v>
      </c>
      <c r="M376" s="65"/>
      <c r="N376" s="88"/>
      <c r="O376" s="89" t="s">
        <v>28</v>
      </c>
      <c r="P376" s="32">
        <f>$I$376+$J$376</f>
        <v>0</v>
      </c>
      <c r="Q376" s="32">
        <f>ROUND($I$376*$H$376,2)</f>
        <v>0</v>
      </c>
      <c r="R376" s="32">
        <f>ROUND($J$376*$H$376,2)</f>
        <v>0</v>
      </c>
      <c r="S376" s="19"/>
      <c r="T376" s="19"/>
      <c r="U376" s="90">
        <v>0.10095</v>
      </c>
      <c r="V376" s="90">
        <f>$U$376*$H$376</f>
        <v>32.505899999999997</v>
      </c>
      <c r="W376" s="90">
        <v>0</v>
      </c>
      <c r="X376" s="91">
        <f>$W$376*$H$376</f>
        <v>0</v>
      </c>
      <c r="AI376" s="22" t="s">
        <v>73</v>
      </c>
      <c r="AK376" s="22" t="s">
        <v>70</v>
      </c>
      <c r="AL376" s="22" t="s">
        <v>6</v>
      </c>
      <c r="AP376" s="16" t="s">
        <v>68</v>
      </c>
      <c r="AV376" s="92">
        <f>IF($O$376="základní",$K$376,0)</f>
        <v>0</v>
      </c>
      <c r="AW376" s="92">
        <f>IF($O$376="snížená",$K$376,0)</f>
        <v>0</v>
      </c>
      <c r="AX376" s="92">
        <f>IF($O$376="zákl. přenesená",$K$376,0)</f>
        <v>0</v>
      </c>
      <c r="AY376" s="92">
        <f>IF($O$376="sníž. přenesená",$K$376,0)</f>
        <v>0</v>
      </c>
      <c r="AZ376" s="92">
        <f>IF($O$376="nulová",$K$376,0)</f>
        <v>0</v>
      </c>
      <c r="BA376" s="22" t="s">
        <v>66</v>
      </c>
      <c r="BB376" s="92">
        <f>ROUND($P$376*$H$376,2)</f>
        <v>0</v>
      </c>
      <c r="BC376" s="22" t="s">
        <v>73</v>
      </c>
      <c r="BD376" s="22" t="s">
        <v>452</v>
      </c>
    </row>
    <row r="377" spans="2:56" s="16" customFormat="1" ht="27" customHeight="1" x14ac:dyDescent="0.25">
      <c r="B377" s="17"/>
      <c r="C377" s="19"/>
      <c r="D377" s="93" t="s">
        <v>74</v>
      </c>
      <c r="E377" s="19"/>
      <c r="F377" s="94" t="s">
        <v>442</v>
      </c>
      <c r="G377" s="19"/>
      <c r="H377" s="19"/>
      <c r="I377" s="19"/>
      <c r="J377" s="19"/>
      <c r="K377" s="19"/>
      <c r="L377" s="19"/>
      <c r="M377" s="65"/>
      <c r="N377" s="95"/>
      <c r="O377" s="19"/>
      <c r="P377" s="19"/>
      <c r="Q377" s="19"/>
      <c r="R377" s="19"/>
      <c r="S377" s="19"/>
      <c r="T377" s="19"/>
      <c r="U377" s="19"/>
      <c r="V377" s="19"/>
      <c r="W377" s="19"/>
      <c r="X377" s="96"/>
      <c r="AK377" s="16" t="s">
        <v>74</v>
      </c>
      <c r="AL377" s="16" t="s">
        <v>6</v>
      </c>
    </row>
    <row r="378" spans="2:56" s="16" customFormat="1" ht="15.75" customHeight="1" x14ac:dyDescent="0.25">
      <c r="B378" s="132"/>
      <c r="C378" s="133"/>
      <c r="D378" s="99" t="s">
        <v>75</v>
      </c>
      <c r="E378" s="133"/>
      <c r="F378" s="134" t="s">
        <v>453</v>
      </c>
      <c r="G378" s="133"/>
      <c r="H378" s="133"/>
      <c r="I378" s="133"/>
      <c r="J378" s="133"/>
      <c r="K378" s="133"/>
      <c r="L378" s="133"/>
      <c r="M378" s="135"/>
      <c r="N378" s="136"/>
      <c r="O378" s="133"/>
      <c r="P378" s="133"/>
      <c r="Q378" s="133"/>
      <c r="R378" s="133"/>
      <c r="S378" s="133"/>
      <c r="T378" s="133"/>
      <c r="U378" s="133"/>
      <c r="V378" s="133"/>
      <c r="W378" s="133"/>
      <c r="X378" s="137"/>
      <c r="AK378" s="138" t="s">
        <v>75</v>
      </c>
      <c r="AL378" s="138" t="s">
        <v>6</v>
      </c>
      <c r="AM378" s="138" t="s">
        <v>66</v>
      </c>
      <c r="AN378" s="138" t="s">
        <v>40</v>
      </c>
      <c r="AO378" s="138" t="s">
        <v>67</v>
      </c>
      <c r="AP378" s="138" t="s">
        <v>68</v>
      </c>
    </row>
    <row r="379" spans="2:56" s="16" customFormat="1" ht="15.75" customHeight="1" x14ac:dyDescent="0.25">
      <c r="B379" s="97"/>
      <c r="C379" s="98"/>
      <c r="D379" s="99" t="s">
        <v>75</v>
      </c>
      <c r="E379" s="98"/>
      <c r="F379" s="100" t="s">
        <v>454</v>
      </c>
      <c r="G379" s="98"/>
      <c r="H379" s="101">
        <v>322</v>
      </c>
      <c r="I379" s="98"/>
      <c r="J379" s="98"/>
      <c r="K379" s="98"/>
      <c r="L379" s="98"/>
      <c r="M379" s="102"/>
      <c r="N379" s="103"/>
      <c r="O379" s="98"/>
      <c r="P379" s="98"/>
      <c r="Q379" s="98"/>
      <c r="R379" s="98"/>
      <c r="S379" s="98"/>
      <c r="T379" s="98"/>
      <c r="U379" s="98"/>
      <c r="V379" s="98"/>
      <c r="W379" s="98"/>
      <c r="X379" s="104"/>
      <c r="AK379" s="105" t="s">
        <v>75</v>
      </c>
      <c r="AL379" s="105" t="s">
        <v>6</v>
      </c>
      <c r="AM379" s="105" t="s">
        <v>6</v>
      </c>
      <c r="AN379" s="105" t="s">
        <v>40</v>
      </c>
      <c r="AO379" s="105" t="s">
        <v>67</v>
      </c>
      <c r="AP379" s="105" t="s">
        <v>68</v>
      </c>
    </row>
    <row r="380" spans="2:56" s="16" customFormat="1" ht="15.75" customHeight="1" x14ac:dyDescent="0.25">
      <c r="B380" s="106"/>
      <c r="C380" s="107"/>
      <c r="D380" s="99" t="s">
        <v>75</v>
      </c>
      <c r="E380" s="107"/>
      <c r="F380" s="108" t="s">
        <v>76</v>
      </c>
      <c r="G380" s="107"/>
      <c r="H380" s="109">
        <v>322</v>
      </c>
      <c r="I380" s="107"/>
      <c r="J380" s="107"/>
      <c r="K380" s="107"/>
      <c r="L380" s="107"/>
      <c r="M380" s="110"/>
      <c r="N380" s="111"/>
      <c r="O380" s="107"/>
      <c r="P380" s="107"/>
      <c r="Q380" s="107"/>
      <c r="R380" s="107"/>
      <c r="S380" s="107"/>
      <c r="T380" s="107"/>
      <c r="U380" s="107"/>
      <c r="V380" s="107"/>
      <c r="W380" s="107"/>
      <c r="X380" s="112"/>
      <c r="AK380" s="113" t="s">
        <v>75</v>
      </c>
      <c r="AL380" s="113" t="s">
        <v>6</v>
      </c>
      <c r="AM380" s="113" t="s">
        <v>73</v>
      </c>
      <c r="AN380" s="113" t="s">
        <v>40</v>
      </c>
      <c r="AO380" s="113" t="s">
        <v>66</v>
      </c>
      <c r="AP380" s="113" t="s">
        <v>68</v>
      </c>
    </row>
    <row r="381" spans="2:56" s="16" customFormat="1" ht="15.75" customHeight="1" x14ac:dyDescent="0.25">
      <c r="B381" s="17"/>
      <c r="C381" s="114" t="s">
        <v>455</v>
      </c>
      <c r="D381" s="114" t="s">
        <v>110</v>
      </c>
      <c r="E381" s="115" t="s">
        <v>456</v>
      </c>
      <c r="F381" s="116" t="s">
        <v>457</v>
      </c>
      <c r="G381" s="117" t="s">
        <v>248</v>
      </c>
      <c r="H381" s="118">
        <v>656.88</v>
      </c>
      <c r="I381" s="119"/>
      <c r="J381" s="139"/>
      <c r="K381" s="119">
        <f>ROUND($P$381*$H$381,2)</f>
        <v>0</v>
      </c>
      <c r="L381" s="116"/>
      <c r="M381" s="120"/>
      <c r="N381" s="116"/>
      <c r="O381" s="89" t="s">
        <v>28</v>
      </c>
      <c r="P381" s="32">
        <f>$I$381+$J$381</f>
        <v>0</v>
      </c>
      <c r="Q381" s="32">
        <f>ROUND($I$381*$H$381,2)</f>
        <v>0</v>
      </c>
      <c r="R381" s="32">
        <f>ROUND($J$381*$H$381,2)</f>
        <v>0</v>
      </c>
      <c r="S381" s="19"/>
      <c r="T381" s="19"/>
      <c r="U381" s="90">
        <v>1.0999999999999999E-2</v>
      </c>
      <c r="V381" s="90">
        <f>$U$381*$H$381</f>
        <v>7.2256799999999997</v>
      </c>
      <c r="W381" s="90">
        <v>0</v>
      </c>
      <c r="X381" s="91">
        <f>$W$381*$H$381</f>
        <v>0</v>
      </c>
      <c r="AI381" s="22" t="s">
        <v>83</v>
      </c>
      <c r="AK381" s="22" t="s">
        <v>110</v>
      </c>
      <c r="AL381" s="22" t="s">
        <v>6</v>
      </c>
      <c r="AP381" s="16" t="s">
        <v>68</v>
      </c>
      <c r="AV381" s="92">
        <f>IF($O$381="základní",$K$381,0)</f>
        <v>0</v>
      </c>
      <c r="AW381" s="92">
        <f>IF($O$381="snížená",$K$381,0)</f>
        <v>0</v>
      </c>
      <c r="AX381" s="92">
        <f>IF($O$381="zákl. přenesená",$K$381,0)</f>
        <v>0</v>
      </c>
      <c r="AY381" s="92">
        <f>IF($O$381="sníž. přenesená",$K$381,0)</f>
        <v>0</v>
      </c>
      <c r="AZ381" s="92">
        <f>IF($O$381="nulová",$K$381,0)</f>
        <v>0</v>
      </c>
      <c r="BA381" s="22" t="s">
        <v>66</v>
      </c>
      <c r="BB381" s="92">
        <f>ROUND($P$381*$H$381,2)</f>
        <v>0</v>
      </c>
      <c r="BC381" s="22" t="s">
        <v>73</v>
      </c>
      <c r="BD381" s="22" t="s">
        <v>458</v>
      </c>
    </row>
    <row r="382" spans="2:56" s="16" customFormat="1" ht="15.75" customHeight="1" x14ac:dyDescent="0.25">
      <c r="B382" s="132"/>
      <c r="C382" s="133"/>
      <c r="D382" s="93" t="s">
        <v>75</v>
      </c>
      <c r="E382" s="134"/>
      <c r="F382" s="134" t="s">
        <v>269</v>
      </c>
      <c r="G382" s="133"/>
      <c r="H382" s="133"/>
      <c r="I382" s="133"/>
      <c r="J382" s="133"/>
      <c r="K382" s="133"/>
      <c r="L382" s="133"/>
      <c r="M382" s="135"/>
      <c r="N382" s="136"/>
      <c r="O382" s="133"/>
      <c r="P382" s="133"/>
      <c r="Q382" s="133"/>
      <c r="R382" s="133"/>
      <c r="S382" s="133"/>
      <c r="T382" s="133"/>
      <c r="U382" s="133"/>
      <c r="V382" s="133"/>
      <c r="W382" s="133"/>
      <c r="X382" s="137"/>
      <c r="AK382" s="138" t="s">
        <v>75</v>
      </c>
      <c r="AL382" s="138" t="s">
        <v>6</v>
      </c>
      <c r="AM382" s="138" t="s">
        <v>66</v>
      </c>
      <c r="AN382" s="138" t="s">
        <v>40</v>
      </c>
      <c r="AO382" s="138" t="s">
        <v>67</v>
      </c>
      <c r="AP382" s="138" t="s">
        <v>68</v>
      </c>
    </row>
    <row r="383" spans="2:56" s="16" customFormat="1" ht="15.75" customHeight="1" x14ac:dyDescent="0.25">
      <c r="B383" s="97"/>
      <c r="C383" s="98"/>
      <c r="D383" s="99" t="s">
        <v>75</v>
      </c>
      <c r="E383" s="98"/>
      <c r="F383" s="100" t="s">
        <v>459</v>
      </c>
      <c r="G383" s="98"/>
      <c r="H383" s="101">
        <v>656.88</v>
      </c>
      <c r="I383" s="98"/>
      <c r="J383" s="98"/>
      <c r="K383" s="98"/>
      <c r="L383" s="98"/>
      <c r="M383" s="102"/>
      <c r="N383" s="103"/>
      <c r="O383" s="98"/>
      <c r="P383" s="98"/>
      <c r="Q383" s="98"/>
      <c r="R383" s="98"/>
      <c r="S383" s="98"/>
      <c r="T383" s="98"/>
      <c r="U383" s="98"/>
      <c r="V383" s="98"/>
      <c r="W383" s="98"/>
      <c r="X383" s="104"/>
      <c r="AK383" s="105" t="s">
        <v>75</v>
      </c>
      <c r="AL383" s="105" t="s">
        <v>6</v>
      </c>
      <c r="AM383" s="105" t="s">
        <v>6</v>
      </c>
      <c r="AN383" s="105" t="s">
        <v>40</v>
      </c>
      <c r="AO383" s="105" t="s">
        <v>67</v>
      </c>
      <c r="AP383" s="105" t="s">
        <v>68</v>
      </c>
    </row>
    <row r="384" spans="2:56" s="16" customFormat="1" ht="15.75" customHeight="1" x14ac:dyDescent="0.25">
      <c r="B384" s="106"/>
      <c r="C384" s="107"/>
      <c r="D384" s="99" t="s">
        <v>75</v>
      </c>
      <c r="E384" s="107"/>
      <c r="F384" s="108" t="s">
        <v>76</v>
      </c>
      <c r="G384" s="107"/>
      <c r="H384" s="109">
        <v>656.88</v>
      </c>
      <c r="I384" s="107"/>
      <c r="J384" s="107"/>
      <c r="K384" s="107"/>
      <c r="L384" s="107"/>
      <c r="M384" s="110"/>
      <c r="N384" s="111"/>
      <c r="O384" s="107"/>
      <c r="P384" s="107"/>
      <c r="Q384" s="107"/>
      <c r="R384" s="107"/>
      <c r="S384" s="107"/>
      <c r="T384" s="107"/>
      <c r="U384" s="107"/>
      <c r="V384" s="107"/>
      <c r="W384" s="107"/>
      <c r="X384" s="112"/>
      <c r="AK384" s="113" t="s">
        <v>75</v>
      </c>
      <c r="AL384" s="113" t="s">
        <v>6</v>
      </c>
      <c r="AM384" s="113" t="s">
        <v>73</v>
      </c>
      <c r="AN384" s="113" t="s">
        <v>40</v>
      </c>
      <c r="AO384" s="113" t="s">
        <v>66</v>
      </c>
      <c r="AP384" s="113" t="s">
        <v>68</v>
      </c>
    </row>
    <row r="385" spans="2:56" s="16" customFormat="1" ht="15.75" customHeight="1" x14ac:dyDescent="0.25">
      <c r="B385" s="17"/>
      <c r="C385" s="121" t="s">
        <v>460</v>
      </c>
      <c r="D385" s="121" t="s">
        <v>70</v>
      </c>
      <c r="E385" s="122" t="s">
        <v>461</v>
      </c>
      <c r="F385" s="123" t="s">
        <v>462</v>
      </c>
      <c r="G385" s="124" t="s">
        <v>78</v>
      </c>
      <c r="H385" s="125">
        <v>1</v>
      </c>
      <c r="I385" s="126"/>
      <c r="J385" s="126"/>
      <c r="K385" s="126">
        <f>ROUND($P$385*$H$385,2)</f>
        <v>0</v>
      </c>
      <c r="L385" s="123" t="s">
        <v>72</v>
      </c>
      <c r="M385" s="65"/>
      <c r="N385" s="88"/>
      <c r="O385" s="89" t="s">
        <v>28</v>
      </c>
      <c r="P385" s="32">
        <f>$I$385+$J$385</f>
        <v>0</v>
      </c>
      <c r="Q385" s="32">
        <f>ROUND($I$385*$H$385,2)</f>
        <v>0</v>
      </c>
      <c r="R385" s="32">
        <f>ROUND($J$385*$H$385,2)</f>
        <v>0</v>
      </c>
      <c r="S385" s="19"/>
      <c r="T385" s="19"/>
      <c r="U385" s="90">
        <v>2.2563399999999998</v>
      </c>
      <c r="V385" s="90">
        <f>$U$385*$H$385</f>
        <v>2.2563399999999998</v>
      </c>
      <c r="W385" s="90">
        <v>0</v>
      </c>
      <c r="X385" s="91">
        <f>$W$385*$H$385</f>
        <v>0</v>
      </c>
      <c r="AI385" s="22" t="s">
        <v>73</v>
      </c>
      <c r="AK385" s="22" t="s">
        <v>70</v>
      </c>
      <c r="AL385" s="22" t="s">
        <v>6</v>
      </c>
      <c r="AP385" s="16" t="s">
        <v>68</v>
      </c>
      <c r="AV385" s="92">
        <f>IF($O$385="základní",$K$385,0)</f>
        <v>0</v>
      </c>
      <c r="AW385" s="92">
        <f>IF($O$385="snížená",$K$385,0)</f>
        <v>0</v>
      </c>
      <c r="AX385" s="92">
        <f>IF($O$385="zákl. přenesená",$K$385,0)</f>
        <v>0</v>
      </c>
      <c r="AY385" s="92">
        <f>IF($O$385="sníž. přenesená",$K$385,0)</f>
        <v>0</v>
      </c>
      <c r="AZ385" s="92">
        <f>IF($O$385="nulová",$K$385,0)</f>
        <v>0</v>
      </c>
      <c r="BA385" s="22" t="s">
        <v>66</v>
      </c>
      <c r="BB385" s="92">
        <f>ROUND($P$385*$H$385,2)</f>
        <v>0</v>
      </c>
      <c r="BC385" s="22" t="s">
        <v>73</v>
      </c>
      <c r="BD385" s="22" t="s">
        <v>463</v>
      </c>
    </row>
    <row r="386" spans="2:56" s="16" customFormat="1" ht="16.5" customHeight="1" x14ac:dyDescent="0.25">
      <c r="B386" s="17"/>
      <c r="C386" s="19"/>
      <c r="D386" s="93" t="s">
        <v>74</v>
      </c>
      <c r="E386" s="19"/>
      <c r="F386" s="94" t="s">
        <v>464</v>
      </c>
      <c r="G386" s="19"/>
      <c r="H386" s="19"/>
      <c r="I386" s="19"/>
      <c r="J386" s="19"/>
      <c r="K386" s="19"/>
      <c r="L386" s="19"/>
      <c r="M386" s="65"/>
      <c r="N386" s="95"/>
      <c r="O386" s="19"/>
      <c r="P386" s="19"/>
      <c r="Q386" s="19"/>
      <c r="R386" s="19"/>
      <c r="S386" s="19"/>
      <c r="T386" s="19"/>
      <c r="U386" s="19"/>
      <c r="V386" s="19"/>
      <c r="W386" s="19"/>
      <c r="X386" s="96"/>
      <c r="AK386" s="16" t="s">
        <v>74</v>
      </c>
      <c r="AL386" s="16" t="s">
        <v>6</v>
      </c>
    </row>
    <row r="387" spans="2:56" s="16" customFormat="1" ht="15.75" customHeight="1" x14ac:dyDescent="0.25">
      <c r="B387" s="132"/>
      <c r="C387" s="133"/>
      <c r="D387" s="99" t="s">
        <v>75</v>
      </c>
      <c r="E387" s="133"/>
      <c r="F387" s="134" t="s">
        <v>465</v>
      </c>
      <c r="G387" s="133"/>
      <c r="H387" s="133"/>
      <c r="I387" s="133"/>
      <c r="J387" s="133"/>
      <c r="K387" s="133"/>
      <c r="L387" s="133"/>
      <c r="M387" s="135"/>
      <c r="N387" s="136"/>
      <c r="O387" s="133"/>
      <c r="P387" s="133"/>
      <c r="Q387" s="133"/>
      <c r="R387" s="133"/>
      <c r="S387" s="133"/>
      <c r="T387" s="133"/>
      <c r="U387" s="133"/>
      <c r="V387" s="133"/>
      <c r="W387" s="133"/>
      <c r="X387" s="137"/>
      <c r="AK387" s="138" t="s">
        <v>75</v>
      </c>
      <c r="AL387" s="138" t="s">
        <v>6</v>
      </c>
      <c r="AM387" s="138" t="s">
        <v>66</v>
      </c>
      <c r="AN387" s="138" t="s">
        <v>40</v>
      </c>
      <c r="AO387" s="138" t="s">
        <v>67</v>
      </c>
      <c r="AP387" s="138" t="s">
        <v>68</v>
      </c>
    </row>
    <row r="388" spans="2:56" s="16" customFormat="1" ht="15.75" customHeight="1" x14ac:dyDescent="0.25">
      <c r="B388" s="97"/>
      <c r="C388" s="98"/>
      <c r="D388" s="99" t="s">
        <v>75</v>
      </c>
      <c r="E388" s="98"/>
      <c r="F388" s="100" t="s">
        <v>66</v>
      </c>
      <c r="G388" s="98"/>
      <c r="H388" s="101">
        <v>1</v>
      </c>
      <c r="I388" s="98"/>
      <c r="J388" s="98"/>
      <c r="K388" s="98"/>
      <c r="L388" s="98"/>
      <c r="M388" s="102"/>
      <c r="N388" s="103"/>
      <c r="O388" s="98"/>
      <c r="P388" s="98"/>
      <c r="Q388" s="98"/>
      <c r="R388" s="98"/>
      <c r="S388" s="98"/>
      <c r="T388" s="98"/>
      <c r="U388" s="98"/>
      <c r="V388" s="98"/>
      <c r="W388" s="98"/>
      <c r="X388" s="104"/>
      <c r="AK388" s="105" t="s">
        <v>75</v>
      </c>
      <c r="AL388" s="105" t="s">
        <v>6</v>
      </c>
      <c r="AM388" s="105" t="s">
        <v>6</v>
      </c>
      <c r="AN388" s="105" t="s">
        <v>40</v>
      </c>
      <c r="AO388" s="105" t="s">
        <v>67</v>
      </c>
      <c r="AP388" s="105" t="s">
        <v>68</v>
      </c>
    </row>
    <row r="389" spans="2:56" s="16" customFormat="1" ht="15.75" customHeight="1" x14ac:dyDescent="0.25">
      <c r="B389" s="106"/>
      <c r="C389" s="107"/>
      <c r="D389" s="99" t="s">
        <v>75</v>
      </c>
      <c r="E389" s="107"/>
      <c r="F389" s="108" t="s">
        <v>76</v>
      </c>
      <c r="G389" s="107"/>
      <c r="H389" s="109">
        <v>1</v>
      </c>
      <c r="I389" s="107"/>
      <c r="J389" s="107"/>
      <c r="K389" s="107"/>
      <c r="L389" s="107"/>
      <c r="M389" s="110"/>
      <c r="N389" s="111"/>
      <c r="O389" s="107"/>
      <c r="P389" s="107"/>
      <c r="Q389" s="107"/>
      <c r="R389" s="107"/>
      <c r="S389" s="107"/>
      <c r="T389" s="107"/>
      <c r="U389" s="107"/>
      <c r="V389" s="107"/>
      <c r="W389" s="107"/>
      <c r="X389" s="112"/>
      <c r="AK389" s="113" t="s">
        <v>75</v>
      </c>
      <c r="AL389" s="113" t="s">
        <v>6</v>
      </c>
      <c r="AM389" s="113" t="s">
        <v>73</v>
      </c>
      <c r="AN389" s="113" t="s">
        <v>40</v>
      </c>
      <c r="AO389" s="113" t="s">
        <v>66</v>
      </c>
      <c r="AP389" s="113" t="s">
        <v>68</v>
      </c>
    </row>
    <row r="390" spans="2:56" s="16" customFormat="1" ht="15.75" customHeight="1" x14ac:dyDescent="0.25">
      <c r="B390" s="17"/>
      <c r="C390" s="121" t="s">
        <v>466</v>
      </c>
      <c r="D390" s="121" t="s">
        <v>70</v>
      </c>
      <c r="E390" s="122" t="s">
        <v>467</v>
      </c>
      <c r="F390" s="123" t="s">
        <v>468</v>
      </c>
      <c r="G390" s="124" t="s">
        <v>81</v>
      </c>
      <c r="H390" s="125">
        <v>8</v>
      </c>
      <c r="I390" s="126"/>
      <c r="J390" s="126"/>
      <c r="K390" s="126">
        <f>ROUND($P$390*$H$390,2)</f>
        <v>0</v>
      </c>
      <c r="L390" s="123"/>
      <c r="M390" s="65"/>
      <c r="N390" s="88"/>
      <c r="O390" s="89" t="s">
        <v>28</v>
      </c>
      <c r="P390" s="32">
        <f>$I$390+$J$390</f>
        <v>0</v>
      </c>
      <c r="Q390" s="32">
        <f>ROUND($I$390*$H$390,2)</f>
        <v>0</v>
      </c>
      <c r="R390" s="32">
        <f>ROUND($J$390*$H$390,2)</f>
        <v>0</v>
      </c>
      <c r="S390" s="19"/>
      <c r="T390" s="19"/>
      <c r="U390" s="90">
        <v>0</v>
      </c>
      <c r="V390" s="90">
        <f>$U$390*$H$390</f>
        <v>0</v>
      </c>
      <c r="W390" s="90">
        <v>0</v>
      </c>
      <c r="X390" s="91">
        <f>$W$390*$H$390</f>
        <v>0</v>
      </c>
      <c r="AI390" s="22" t="s">
        <v>73</v>
      </c>
      <c r="AK390" s="22" t="s">
        <v>70</v>
      </c>
      <c r="AL390" s="22" t="s">
        <v>6</v>
      </c>
      <c r="AP390" s="16" t="s">
        <v>68</v>
      </c>
      <c r="AV390" s="92">
        <f>IF($O$390="základní",$K$390,0)</f>
        <v>0</v>
      </c>
      <c r="AW390" s="92">
        <f>IF($O$390="snížená",$K$390,0)</f>
        <v>0</v>
      </c>
      <c r="AX390" s="92">
        <f>IF($O$390="zákl. přenesená",$K$390,0)</f>
        <v>0</v>
      </c>
      <c r="AY390" s="92">
        <f>IF($O$390="sníž. přenesená",$K$390,0)</f>
        <v>0</v>
      </c>
      <c r="AZ390" s="92">
        <f>IF($O$390="nulová",$K$390,0)</f>
        <v>0</v>
      </c>
      <c r="BA390" s="22" t="s">
        <v>66</v>
      </c>
      <c r="BB390" s="92">
        <f>ROUND($P$390*$H$390,2)</f>
        <v>0</v>
      </c>
      <c r="BC390" s="22" t="s">
        <v>73</v>
      </c>
      <c r="BD390" s="22" t="s">
        <v>469</v>
      </c>
    </row>
    <row r="391" spans="2:56" s="16" customFormat="1" ht="15.75" customHeight="1" x14ac:dyDescent="0.25">
      <c r="B391" s="132"/>
      <c r="C391" s="133"/>
      <c r="D391" s="93" t="s">
        <v>75</v>
      </c>
      <c r="E391" s="134"/>
      <c r="F391" s="134" t="s">
        <v>470</v>
      </c>
      <c r="G391" s="133"/>
      <c r="H391" s="133"/>
      <c r="I391" s="133"/>
      <c r="J391" s="133"/>
      <c r="K391" s="133"/>
      <c r="L391" s="133"/>
      <c r="M391" s="135"/>
      <c r="N391" s="136"/>
      <c r="O391" s="133"/>
      <c r="P391" s="133"/>
      <c r="Q391" s="133"/>
      <c r="R391" s="133"/>
      <c r="S391" s="133"/>
      <c r="T391" s="133"/>
      <c r="U391" s="133"/>
      <c r="V391" s="133"/>
      <c r="W391" s="133"/>
      <c r="X391" s="137"/>
      <c r="AK391" s="138" t="s">
        <v>75</v>
      </c>
      <c r="AL391" s="138" t="s">
        <v>6</v>
      </c>
      <c r="AM391" s="138" t="s">
        <v>66</v>
      </c>
      <c r="AN391" s="138" t="s">
        <v>40</v>
      </c>
      <c r="AO391" s="138" t="s">
        <v>67</v>
      </c>
      <c r="AP391" s="138" t="s">
        <v>68</v>
      </c>
    </row>
    <row r="392" spans="2:56" s="16" customFormat="1" ht="15.75" customHeight="1" x14ac:dyDescent="0.25">
      <c r="B392" s="97"/>
      <c r="C392" s="98"/>
      <c r="D392" s="99" t="s">
        <v>75</v>
      </c>
      <c r="E392" s="98"/>
      <c r="F392" s="100" t="s">
        <v>83</v>
      </c>
      <c r="G392" s="98"/>
      <c r="H392" s="101">
        <v>8</v>
      </c>
      <c r="I392" s="98"/>
      <c r="J392" s="98"/>
      <c r="K392" s="98"/>
      <c r="L392" s="98"/>
      <c r="M392" s="102"/>
      <c r="N392" s="103"/>
      <c r="O392" s="98"/>
      <c r="P392" s="98"/>
      <c r="Q392" s="98"/>
      <c r="R392" s="98"/>
      <c r="S392" s="98"/>
      <c r="T392" s="98"/>
      <c r="U392" s="98"/>
      <c r="V392" s="98"/>
      <c r="W392" s="98"/>
      <c r="X392" s="104"/>
      <c r="AK392" s="105" t="s">
        <v>75</v>
      </c>
      <c r="AL392" s="105" t="s">
        <v>6</v>
      </c>
      <c r="AM392" s="105" t="s">
        <v>6</v>
      </c>
      <c r="AN392" s="105" t="s">
        <v>40</v>
      </c>
      <c r="AO392" s="105" t="s">
        <v>67</v>
      </c>
      <c r="AP392" s="105" t="s">
        <v>68</v>
      </c>
    </row>
    <row r="393" spans="2:56" s="16" customFormat="1" ht="15.75" customHeight="1" x14ac:dyDescent="0.25">
      <c r="B393" s="106"/>
      <c r="C393" s="107"/>
      <c r="D393" s="99" t="s">
        <v>75</v>
      </c>
      <c r="E393" s="107"/>
      <c r="F393" s="108" t="s">
        <v>76</v>
      </c>
      <c r="G393" s="107"/>
      <c r="H393" s="109">
        <v>8</v>
      </c>
      <c r="I393" s="107"/>
      <c r="J393" s="107"/>
      <c r="K393" s="107"/>
      <c r="L393" s="107"/>
      <c r="M393" s="110"/>
      <c r="N393" s="111"/>
      <c r="O393" s="107"/>
      <c r="P393" s="107"/>
      <c r="Q393" s="107"/>
      <c r="R393" s="107"/>
      <c r="S393" s="107"/>
      <c r="T393" s="107"/>
      <c r="U393" s="107"/>
      <c r="V393" s="107"/>
      <c r="W393" s="107"/>
      <c r="X393" s="112"/>
      <c r="AK393" s="113" t="s">
        <v>75</v>
      </c>
      <c r="AL393" s="113" t="s">
        <v>6</v>
      </c>
      <c r="AM393" s="113" t="s">
        <v>73</v>
      </c>
      <c r="AN393" s="113" t="s">
        <v>40</v>
      </c>
      <c r="AO393" s="113" t="s">
        <v>66</v>
      </c>
      <c r="AP393" s="113" t="s">
        <v>68</v>
      </c>
    </row>
    <row r="394" spans="2:56" s="16" customFormat="1" ht="15.75" customHeight="1" x14ac:dyDescent="0.25">
      <c r="B394" s="17"/>
      <c r="C394" s="114" t="s">
        <v>471</v>
      </c>
      <c r="D394" s="114" t="s">
        <v>110</v>
      </c>
      <c r="E394" s="115" t="s">
        <v>472</v>
      </c>
      <c r="F394" s="116" t="s">
        <v>473</v>
      </c>
      <c r="G394" s="117" t="s">
        <v>81</v>
      </c>
      <c r="H394" s="118">
        <v>8</v>
      </c>
      <c r="I394" s="119"/>
      <c r="J394" s="139"/>
      <c r="K394" s="119">
        <f>ROUND($P$394*$H$394,2)</f>
        <v>0</v>
      </c>
      <c r="L394" s="116"/>
      <c r="M394" s="120"/>
      <c r="N394" s="116"/>
      <c r="O394" s="89" t="s">
        <v>28</v>
      </c>
      <c r="P394" s="32">
        <f>$I$394+$J$394</f>
        <v>0</v>
      </c>
      <c r="Q394" s="32">
        <f>ROUND($I$394*$H$394,2)</f>
        <v>0</v>
      </c>
      <c r="R394" s="32">
        <f>ROUND($J$394*$H$394,2)</f>
        <v>0</v>
      </c>
      <c r="S394" s="19"/>
      <c r="T394" s="19"/>
      <c r="U394" s="90">
        <v>0</v>
      </c>
      <c r="V394" s="90">
        <f>$U$394*$H$394</f>
        <v>0</v>
      </c>
      <c r="W394" s="90">
        <v>0</v>
      </c>
      <c r="X394" s="91">
        <f>$W$394*$H$394</f>
        <v>0</v>
      </c>
      <c r="AI394" s="22" t="s">
        <v>83</v>
      </c>
      <c r="AK394" s="22" t="s">
        <v>110</v>
      </c>
      <c r="AL394" s="22" t="s">
        <v>6</v>
      </c>
      <c r="AP394" s="16" t="s">
        <v>68</v>
      </c>
      <c r="AV394" s="92">
        <f>IF($O$394="základní",$K$394,0)</f>
        <v>0</v>
      </c>
      <c r="AW394" s="92">
        <f>IF($O$394="snížená",$K$394,0)</f>
        <v>0</v>
      </c>
      <c r="AX394" s="92">
        <f>IF($O$394="zákl. přenesená",$K$394,0)</f>
        <v>0</v>
      </c>
      <c r="AY394" s="92">
        <f>IF($O$394="sníž. přenesená",$K$394,0)</f>
        <v>0</v>
      </c>
      <c r="AZ394" s="92">
        <f>IF($O$394="nulová",$K$394,0)</f>
        <v>0</v>
      </c>
      <c r="BA394" s="22" t="s">
        <v>66</v>
      </c>
      <c r="BB394" s="92">
        <f>ROUND($P$394*$H$394,2)</f>
        <v>0</v>
      </c>
      <c r="BC394" s="22" t="s">
        <v>73</v>
      </c>
      <c r="BD394" s="22" t="s">
        <v>474</v>
      </c>
    </row>
    <row r="395" spans="2:56" s="16" customFormat="1" ht="15.75" customHeight="1" x14ac:dyDescent="0.25">
      <c r="B395" s="132"/>
      <c r="C395" s="133"/>
      <c r="D395" s="93" t="s">
        <v>75</v>
      </c>
      <c r="E395" s="134"/>
      <c r="F395" s="134" t="s">
        <v>470</v>
      </c>
      <c r="G395" s="133"/>
      <c r="H395" s="133"/>
      <c r="I395" s="133"/>
      <c r="J395" s="133"/>
      <c r="K395" s="133"/>
      <c r="L395" s="133"/>
      <c r="M395" s="135"/>
      <c r="N395" s="136"/>
      <c r="O395" s="133"/>
      <c r="P395" s="133"/>
      <c r="Q395" s="133"/>
      <c r="R395" s="133"/>
      <c r="S395" s="133"/>
      <c r="T395" s="133"/>
      <c r="U395" s="133"/>
      <c r="V395" s="133"/>
      <c r="W395" s="133"/>
      <c r="X395" s="137"/>
      <c r="AK395" s="138" t="s">
        <v>75</v>
      </c>
      <c r="AL395" s="138" t="s">
        <v>6</v>
      </c>
      <c r="AM395" s="138" t="s">
        <v>66</v>
      </c>
      <c r="AN395" s="138" t="s">
        <v>40</v>
      </c>
      <c r="AO395" s="138" t="s">
        <v>67</v>
      </c>
      <c r="AP395" s="138" t="s">
        <v>68</v>
      </c>
    </row>
    <row r="396" spans="2:56" s="16" customFormat="1" ht="15.75" customHeight="1" x14ac:dyDescent="0.25">
      <c r="B396" s="97"/>
      <c r="C396" s="98"/>
      <c r="D396" s="99" t="s">
        <v>75</v>
      </c>
      <c r="E396" s="98"/>
      <c r="F396" s="100" t="s">
        <v>83</v>
      </c>
      <c r="G396" s="98"/>
      <c r="H396" s="101">
        <v>8</v>
      </c>
      <c r="I396" s="98"/>
      <c r="J396" s="98"/>
      <c r="K396" s="98"/>
      <c r="L396" s="98"/>
      <c r="M396" s="102"/>
      <c r="N396" s="103"/>
      <c r="O396" s="98"/>
      <c r="P396" s="98"/>
      <c r="Q396" s="98"/>
      <c r="R396" s="98"/>
      <c r="S396" s="98"/>
      <c r="T396" s="98"/>
      <c r="U396" s="98"/>
      <c r="V396" s="98"/>
      <c r="W396" s="98"/>
      <c r="X396" s="104"/>
      <c r="AK396" s="105" t="s">
        <v>75</v>
      </c>
      <c r="AL396" s="105" t="s">
        <v>6</v>
      </c>
      <c r="AM396" s="105" t="s">
        <v>6</v>
      </c>
      <c r="AN396" s="105" t="s">
        <v>40</v>
      </c>
      <c r="AO396" s="105" t="s">
        <v>67</v>
      </c>
      <c r="AP396" s="105" t="s">
        <v>68</v>
      </c>
    </row>
    <row r="397" spans="2:56" s="16" customFormat="1" ht="15.75" customHeight="1" x14ac:dyDescent="0.25">
      <c r="B397" s="106"/>
      <c r="C397" s="107"/>
      <c r="D397" s="99" t="s">
        <v>75</v>
      </c>
      <c r="E397" s="107"/>
      <c r="F397" s="108" t="s">
        <v>76</v>
      </c>
      <c r="G397" s="107"/>
      <c r="H397" s="109">
        <v>8</v>
      </c>
      <c r="I397" s="107"/>
      <c r="J397" s="107"/>
      <c r="K397" s="107"/>
      <c r="L397" s="107"/>
      <c r="M397" s="110"/>
      <c r="N397" s="111"/>
      <c r="O397" s="107"/>
      <c r="P397" s="107"/>
      <c r="Q397" s="107"/>
      <c r="R397" s="107"/>
      <c r="S397" s="107"/>
      <c r="T397" s="107"/>
      <c r="U397" s="107"/>
      <c r="V397" s="107"/>
      <c r="W397" s="107"/>
      <c r="X397" s="112"/>
      <c r="AK397" s="113" t="s">
        <v>75</v>
      </c>
      <c r="AL397" s="113" t="s">
        <v>6</v>
      </c>
      <c r="AM397" s="113" t="s">
        <v>73</v>
      </c>
      <c r="AN397" s="113" t="s">
        <v>40</v>
      </c>
      <c r="AO397" s="113" t="s">
        <v>66</v>
      </c>
      <c r="AP397" s="113" t="s">
        <v>68</v>
      </c>
    </row>
    <row r="398" spans="2:56" s="16" customFormat="1" ht="15.75" customHeight="1" x14ac:dyDescent="0.25">
      <c r="B398" s="17"/>
      <c r="C398" s="121" t="s">
        <v>475</v>
      </c>
      <c r="D398" s="121" t="s">
        <v>70</v>
      </c>
      <c r="E398" s="122" t="s">
        <v>476</v>
      </c>
      <c r="F398" s="123" t="s">
        <v>477</v>
      </c>
      <c r="G398" s="124" t="s">
        <v>71</v>
      </c>
      <c r="H398" s="125">
        <v>30</v>
      </c>
      <c r="I398" s="126"/>
      <c r="J398" s="126"/>
      <c r="K398" s="126">
        <f>ROUND($P$398*$H$398,2)</f>
        <v>0</v>
      </c>
      <c r="L398" s="123"/>
      <c r="M398" s="65"/>
      <c r="N398" s="88"/>
      <c r="O398" s="89" t="s">
        <v>28</v>
      </c>
      <c r="P398" s="32">
        <f>$I$398+$J$398</f>
        <v>0</v>
      </c>
      <c r="Q398" s="32">
        <f>ROUND($I$398*$H$398,2)</f>
        <v>0</v>
      </c>
      <c r="R398" s="32">
        <f>ROUND($J$398*$H$398,2)</f>
        <v>0</v>
      </c>
      <c r="S398" s="19"/>
      <c r="T398" s="19"/>
      <c r="U398" s="90">
        <v>0</v>
      </c>
      <c r="V398" s="90">
        <f>$U$398*$H$398</f>
        <v>0</v>
      </c>
      <c r="W398" s="90">
        <v>0</v>
      </c>
      <c r="X398" s="91">
        <f>$W$398*$H$398</f>
        <v>0</v>
      </c>
      <c r="AI398" s="22" t="s">
        <v>73</v>
      </c>
      <c r="AK398" s="22" t="s">
        <v>70</v>
      </c>
      <c r="AL398" s="22" t="s">
        <v>6</v>
      </c>
      <c r="AP398" s="16" t="s">
        <v>68</v>
      </c>
      <c r="AV398" s="92">
        <f>IF($O$398="základní",$K$398,0)</f>
        <v>0</v>
      </c>
      <c r="AW398" s="92">
        <f>IF($O$398="snížená",$K$398,0)</f>
        <v>0</v>
      </c>
      <c r="AX398" s="92">
        <f>IF($O$398="zákl. přenesená",$K$398,0)</f>
        <v>0</v>
      </c>
      <c r="AY398" s="92">
        <f>IF($O$398="sníž. přenesená",$K$398,0)</f>
        <v>0</v>
      </c>
      <c r="AZ398" s="92">
        <f>IF($O$398="nulová",$K$398,0)</f>
        <v>0</v>
      </c>
      <c r="BA398" s="22" t="s">
        <v>66</v>
      </c>
      <c r="BB398" s="92">
        <f>ROUND($P$398*$H$398,2)</f>
        <v>0</v>
      </c>
      <c r="BC398" s="22" t="s">
        <v>73</v>
      </c>
      <c r="BD398" s="22" t="s">
        <v>478</v>
      </c>
    </row>
    <row r="399" spans="2:56" s="16" customFormat="1" ht="15.75" customHeight="1" x14ac:dyDescent="0.25">
      <c r="B399" s="17"/>
      <c r="C399" s="124" t="s">
        <v>479</v>
      </c>
      <c r="D399" s="124" t="s">
        <v>70</v>
      </c>
      <c r="E399" s="122" t="s">
        <v>480</v>
      </c>
      <c r="F399" s="123" t="s">
        <v>481</v>
      </c>
      <c r="G399" s="124" t="s">
        <v>248</v>
      </c>
      <c r="H399" s="125">
        <v>1</v>
      </c>
      <c r="I399" s="126"/>
      <c r="J399" s="126"/>
      <c r="K399" s="126">
        <f>ROUND($P$399*$H$399,2)</f>
        <v>0</v>
      </c>
      <c r="L399" s="123"/>
      <c r="M399" s="65"/>
      <c r="N399" s="88"/>
      <c r="O399" s="89" t="s">
        <v>28</v>
      </c>
      <c r="P399" s="32">
        <f>$I$399+$J$399</f>
        <v>0</v>
      </c>
      <c r="Q399" s="32">
        <f>ROUND($I$399*$H$399,2)</f>
        <v>0</v>
      </c>
      <c r="R399" s="32">
        <f>ROUND($J$399*$H$399,2)</f>
        <v>0</v>
      </c>
      <c r="S399" s="19"/>
      <c r="T399" s="19"/>
      <c r="U399" s="90">
        <v>0</v>
      </c>
      <c r="V399" s="90">
        <f>$U$399*$H$399</f>
        <v>0</v>
      </c>
      <c r="W399" s="90">
        <v>0</v>
      </c>
      <c r="X399" s="91">
        <f>$W$399*$H$399</f>
        <v>0</v>
      </c>
      <c r="AI399" s="22" t="s">
        <v>73</v>
      </c>
      <c r="AK399" s="22" t="s">
        <v>70</v>
      </c>
      <c r="AL399" s="22" t="s">
        <v>6</v>
      </c>
      <c r="AP399" s="22" t="s">
        <v>68</v>
      </c>
      <c r="AV399" s="92">
        <f>IF($O$399="základní",$K$399,0)</f>
        <v>0</v>
      </c>
      <c r="AW399" s="92">
        <f>IF($O$399="snížená",$K$399,0)</f>
        <v>0</v>
      </c>
      <c r="AX399" s="92">
        <f>IF($O$399="zákl. přenesená",$K$399,0)</f>
        <v>0</v>
      </c>
      <c r="AY399" s="92">
        <f>IF($O$399="sníž. přenesená",$K$399,0)</f>
        <v>0</v>
      </c>
      <c r="AZ399" s="92">
        <f>IF($O$399="nulová",$K$399,0)</f>
        <v>0</v>
      </c>
      <c r="BA399" s="22" t="s">
        <v>66</v>
      </c>
      <c r="BB399" s="92">
        <f>ROUND($P$399*$H$399,2)</f>
        <v>0</v>
      </c>
      <c r="BC399" s="22" t="s">
        <v>73</v>
      </c>
      <c r="BD399" s="22" t="s">
        <v>482</v>
      </c>
    </row>
    <row r="400" spans="2:56" s="16" customFormat="1" ht="15.75" customHeight="1" x14ac:dyDescent="0.25">
      <c r="B400" s="132"/>
      <c r="C400" s="133"/>
      <c r="D400" s="93" t="s">
        <v>75</v>
      </c>
      <c r="E400" s="134"/>
      <c r="F400" s="134" t="s">
        <v>483</v>
      </c>
      <c r="G400" s="133"/>
      <c r="H400" s="133"/>
      <c r="I400" s="133"/>
      <c r="J400" s="133"/>
      <c r="K400" s="133"/>
      <c r="L400" s="133"/>
      <c r="M400" s="135"/>
      <c r="N400" s="136"/>
      <c r="O400" s="133"/>
      <c r="P400" s="133"/>
      <c r="Q400" s="133"/>
      <c r="R400" s="133"/>
      <c r="S400" s="133"/>
      <c r="T400" s="133"/>
      <c r="U400" s="133"/>
      <c r="V400" s="133"/>
      <c r="W400" s="133"/>
      <c r="X400" s="137"/>
      <c r="AK400" s="138" t="s">
        <v>75</v>
      </c>
      <c r="AL400" s="138" t="s">
        <v>6</v>
      </c>
      <c r="AM400" s="138" t="s">
        <v>66</v>
      </c>
      <c r="AN400" s="138" t="s">
        <v>40</v>
      </c>
      <c r="AO400" s="138" t="s">
        <v>67</v>
      </c>
      <c r="AP400" s="138" t="s">
        <v>68</v>
      </c>
    </row>
    <row r="401" spans="2:56" s="16" customFormat="1" ht="15.75" customHeight="1" x14ac:dyDescent="0.25">
      <c r="B401" s="97"/>
      <c r="C401" s="98"/>
      <c r="D401" s="99" t="s">
        <v>75</v>
      </c>
      <c r="E401" s="98"/>
      <c r="F401" s="100" t="s">
        <v>66</v>
      </c>
      <c r="G401" s="98"/>
      <c r="H401" s="101">
        <v>1</v>
      </c>
      <c r="I401" s="98"/>
      <c r="J401" s="98"/>
      <c r="K401" s="98"/>
      <c r="L401" s="98"/>
      <c r="M401" s="102"/>
      <c r="N401" s="103"/>
      <c r="O401" s="98"/>
      <c r="P401" s="98"/>
      <c r="Q401" s="98"/>
      <c r="R401" s="98"/>
      <c r="S401" s="98"/>
      <c r="T401" s="98"/>
      <c r="U401" s="98"/>
      <c r="V401" s="98"/>
      <c r="W401" s="98"/>
      <c r="X401" s="104"/>
      <c r="AK401" s="105" t="s">
        <v>75</v>
      </c>
      <c r="AL401" s="105" t="s">
        <v>6</v>
      </c>
      <c r="AM401" s="105" t="s">
        <v>6</v>
      </c>
      <c r="AN401" s="105" t="s">
        <v>40</v>
      </c>
      <c r="AO401" s="105" t="s">
        <v>67</v>
      </c>
      <c r="AP401" s="105" t="s">
        <v>68</v>
      </c>
    </row>
    <row r="402" spans="2:56" s="16" customFormat="1" ht="15.75" customHeight="1" x14ac:dyDescent="0.25">
      <c r="B402" s="106"/>
      <c r="C402" s="107"/>
      <c r="D402" s="99" t="s">
        <v>75</v>
      </c>
      <c r="E402" s="107"/>
      <c r="F402" s="108" t="s">
        <v>76</v>
      </c>
      <c r="G402" s="107"/>
      <c r="H402" s="109">
        <v>1</v>
      </c>
      <c r="I402" s="107"/>
      <c r="J402" s="107"/>
      <c r="K402" s="107"/>
      <c r="L402" s="107"/>
      <c r="M402" s="110"/>
      <c r="N402" s="111"/>
      <c r="O402" s="107"/>
      <c r="P402" s="107"/>
      <c r="Q402" s="107"/>
      <c r="R402" s="107"/>
      <c r="S402" s="107"/>
      <c r="T402" s="107"/>
      <c r="U402" s="107"/>
      <c r="V402" s="107"/>
      <c r="W402" s="107"/>
      <c r="X402" s="112"/>
      <c r="AK402" s="113" t="s">
        <v>75</v>
      </c>
      <c r="AL402" s="113" t="s">
        <v>6</v>
      </c>
      <c r="AM402" s="113" t="s">
        <v>73</v>
      </c>
      <c r="AN402" s="113" t="s">
        <v>40</v>
      </c>
      <c r="AO402" s="113" t="s">
        <v>66</v>
      </c>
      <c r="AP402" s="113" t="s">
        <v>68</v>
      </c>
    </row>
    <row r="403" spans="2:56" s="16" customFormat="1" ht="15.75" customHeight="1" x14ac:dyDescent="0.25">
      <c r="B403" s="17"/>
      <c r="C403" s="114" t="s">
        <v>484</v>
      </c>
      <c r="D403" s="114" t="s">
        <v>110</v>
      </c>
      <c r="E403" s="115" t="s">
        <v>485</v>
      </c>
      <c r="F403" s="116" t="s">
        <v>486</v>
      </c>
      <c r="G403" s="117" t="s">
        <v>248</v>
      </c>
      <c r="H403" s="118">
        <v>1</v>
      </c>
      <c r="I403" s="119"/>
      <c r="J403" s="139"/>
      <c r="K403" s="119">
        <f>ROUND($P$403*$H$403,2)</f>
        <v>0</v>
      </c>
      <c r="L403" s="116"/>
      <c r="M403" s="120"/>
      <c r="N403" s="116"/>
      <c r="O403" s="89" t="s">
        <v>28</v>
      </c>
      <c r="P403" s="32">
        <f>$I$403+$J$403</f>
        <v>0</v>
      </c>
      <c r="Q403" s="32">
        <f>ROUND($I$403*$H$403,2)</f>
        <v>0</v>
      </c>
      <c r="R403" s="32">
        <f>ROUND($J$403*$H$403,2)</f>
        <v>0</v>
      </c>
      <c r="S403" s="19"/>
      <c r="T403" s="19"/>
      <c r="U403" s="90">
        <v>0</v>
      </c>
      <c r="V403" s="90">
        <f>$U$403*$H$403</f>
        <v>0</v>
      </c>
      <c r="W403" s="90">
        <v>0</v>
      </c>
      <c r="X403" s="91">
        <f>$W$403*$H$403</f>
        <v>0</v>
      </c>
      <c r="AI403" s="22" t="s">
        <v>83</v>
      </c>
      <c r="AK403" s="22" t="s">
        <v>110</v>
      </c>
      <c r="AL403" s="22" t="s">
        <v>6</v>
      </c>
      <c r="AP403" s="16" t="s">
        <v>68</v>
      </c>
      <c r="AV403" s="92">
        <f>IF($O$403="základní",$K$403,0)</f>
        <v>0</v>
      </c>
      <c r="AW403" s="92">
        <f>IF($O$403="snížená",$K$403,0)</f>
        <v>0</v>
      </c>
      <c r="AX403" s="92">
        <f>IF($O$403="zákl. přenesená",$K$403,0)</f>
        <v>0</v>
      </c>
      <c r="AY403" s="92">
        <f>IF($O$403="sníž. přenesená",$K$403,0)</f>
        <v>0</v>
      </c>
      <c r="AZ403" s="92">
        <f>IF($O$403="nulová",$K$403,0)</f>
        <v>0</v>
      </c>
      <c r="BA403" s="22" t="s">
        <v>66</v>
      </c>
      <c r="BB403" s="92">
        <f>ROUND($P$403*$H$403,2)</f>
        <v>0</v>
      </c>
      <c r="BC403" s="22" t="s">
        <v>73</v>
      </c>
      <c r="BD403" s="22" t="s">
        <v>487</v>
      </c>
    </row>
    <row r="404" spans="2:56" s="16" customFormat="1" ht="15.75" customHeight="1" x14ac:dyDescent="0.25">
      <c r="B404" s="132"/>
      <c r="C404" s="133"/>
      <c r="D404" s="93" t="s">
        <v>75</v>
      </c>
      <c r="E404" s="134"/>
      <c r="F404" s="134" t="s">
        <v>314</v>
      </c>
      <c r="G404" s="133"/>
      <c r="H404" s="133"/>
      <c r="I404" s="133"/>
      <c r="J404" s="133"/>
      <c r="K404" s="133"/>
      <c r="L404" s="133"/>
      <c r="M404" s="135"/>
      <c r="N404" s="136"/>
      <c r="O404" s="133"/>
      <c r="P404" s="133"/>
      <c r="Q404" s="133"/>
      <c r="R404" s="133"/>
      <c r="S404" s="133"/>
      <c r="T404" s="133"/>
      <c r="U404" s="133"/>
      <c r="V404" s="133"/>
      <c r="W404" s="133"/>
      <c r="X404" s="137"/>
      <c r="AK404" s="138" t="s">
        <v>75</v>
      </c>
      <c r="AL404" s="138" t="s">
        <v>6</v>
      </c>
      <c r="AM404" s="138" t="s">
        <v>66</v>
      </c>
      <c r="AN404" s="138" t="s">
        <v>40</v>
      </c>
      <c r="AO404" s="138" t="s">
        <v>67</v>
      </c>
      <c r="AP404" s="138" t="s">
        <v>68</v>
      </c>
    </row>
    <row r="405" spans="2:56" s="16" customFormat="1" ht="15.75" customHeight="1" x14ac:dyDescent="0.25">
      <c r="B405" s="97"/>
      <c r="C405" s="98"/>
      <c r="D405" s="99" t="s">
        <v>75</v>
      </c>
      <c r="E405" s="98"/>
      <c r="F405" s="100" t="s">
        <v>66</v>
      </c>
      <c r="G405" s="98"/>
      <c r="H405" s="101">
        <v>1</v>
      </c>
      <c r="I405" s="98"/>
      <c r="J405" s="98"/>
      <c r="K405" s="98"/>
      <c r="L405" s="98"/>
      <c r="M405" s="102"/>
      <c r="N405" s="103"/>
      <c r="O405" s="98"/>
      <c r="P405" s="98"/>
      <c r="Q405" s="98"/>
      <c r="R405" s="98"/>
      <c r="S405" s="98"/>
      <c r="T405" s="98"/>
      <c r="U405" s="98"/>
      <c r="V405" s="98"/>
      <c r="W405" s="98"/>
      <c r="X405" s="104"/>
      <c r="AK405" s="105" t="s">
        <v>75</v>
      </c>
      <c r="AL405" s="105" t="s">
        <v>6</v>
      </c>
      <c r="AM405" s="105" t="s">
        <v>6</v>
      </c>
      <c r="AN405" s="105" t="s">
        <v>40</v>
      </c>
      <c r="AO405" s="105" t="s">
        <v>67</v>
      </c>
      <c r="AP405" s="105" t="s">
        <v>68</v>
      </c>
    </row>
    <row r="406" spans="2:56" s="16" customFormat="1" ht="15.75" customHeight="1" x14ac:dyDescent="0.25">
      <c r="B406" s="106"/>
      <c r="C406" s="107"/>
      <c r="D406" s="99" t="s">
        <v>75</v>
      </c>
      <c r="E406" s="107"/>
      <c r="F406" s="108" t="s">
        <v>76</v>
      </c>
      <c r="G406" s="107"/>
      <c r="H406" s="109">
        <v>1</v>
      </c>
      <c r="I406" s="107"/>
      <c r="J406" s="107"/>
      <c r="K406" s="107"/>
      <c r="L406" s="107"/>
      <c r="M406" s="110"/>
      <c r="N406" s="111"/>
      <c r="O406" s="107"/>
      <c r="P406" s="107"/>
      <c r="Q406" s="107"/>
      <c r="R406" s="107"/>
      <c r="S406" s="107"/>
      <c r="T406" s="107"/>
      <c r="U406" s="107"/>
      <c r="V406" s="107"/>
      <c r="W406" s="107"/>
      <c r="X406" s="112"/>
      <c r="AK406" s="113" t="s">
        <v>75</v>
      </c>
      <c r="AL406" s="113" t="s">
        <v>6</v>
      </c>
      <c r="AM406" s="113" t="s">
        <v>73</v>
      </c>
      <c r="AN406" s="113" t="s">
        <v>40</v>
      </c>
      <c r="AO406" s="113" t="s">
        <v>66</v>
      </c>
      <c r="AP406" s="113" t="s">
        <v>68</v>
      </c>
    </row>
    <row r="407" spans="2:56" s="16" customFormat="1" ht="15.75" customHeight="1" x14ac:dyDescent="0.25">
      <c r="B407" s="17"/>
      <c r="C407" s="121" t="s">
        <v>488</v>
      </c>
      <c r="D407" s="121" t="s">
        <v>70</v>
      </c>
      <c r="E407" s="122" t="s">
        <v>489</v>
      </c>
      <c r="F407" s="123" t="s">
        <v>490</v>
      </c>
      <c r="G407" s="124" t="s">
        <v>248</v>
      </c>
      <c r="H407" s="125">
        <v>1</v>
      </c>
      <c r="I407" s="126"/>
      <c r="J407" s="126"/>
      <c r="K407" s="126">
        <f>ROUND($P$407*$H$407,2)</f>
        <v>0</v>
      </c>
      <c r="L407" s="123"/>
      <c r="M407" s="65"/>
      <c r="N407" s="88"/>
      <c r="O407" s="89" t="s">
        <v>28</v>
      </c>
      <c r="P407" s="32">
        <f>$I$407+$J$407</f>
        <v>0</v>
      </c>
      <c r="Q407" s="32">
        <f>ROUND($I$407*$H$407,2)</f>
        <v>0</v>
      </c>
      <c r="R407" s="32">
        <f>ROUND($J$407*$H$407,2)</f>
        <v>0</v>
      </c>
      <c r="S407" s="19"/>
      <c r="T407" s="19"/>
      <c r="U407" s="90">
        <v>0</v>
      </c>
      <c r="V407" s="90">
        <f>$U$407*$H$407</f>
        <v>0</v>
      </c>
      <c r="W407" s="90">
        <v>0</v>
      </c>
      <c r="X407" s="91">
        <f>$W$407*$H$407</f>
        <v>0</v>
      </c>
      <c r="AI407" s="22" t="s">
        <v>73</v>
      </c>
      <c r="AK407" s="22" t="s">
        <v>70</v>
      </c>
      <c r="AL407" s="22" t="s">
        <v>6</v>
      </c>
      <c r="AP407" s="16" t="s">
        <v>68</v>
      </c>
      <c r="AV407" s="92">
        <f>IF($O$407="základní",$K$407,0)</f>
        <v>0</v>
      </c>
      <c r="AW407" s="92">
        <f>IF($O$407="snížená",$K$407,0)</f>
        <v>0</v>
      </c>
      <c r="AX407" s="92">
        <f>IF($O$407="zákl. přenesená",$K$407,0)</f>
        <v>0</v>
      </c>
      <c r="AY407" s="92">
        <f>IF($O$407="sníž. přenesená",$K$407,0)</f>
        <v>0</v>
      </c>
      <c r="AZ407" s="92">
        <f>IF($O$407="nulová",$K$407,0)</f>
        <v>0</v>
      </c>
      <c r="BA407" s="22" t="s">
        <v>66</v>
      </c>
      <c r="BB407" s="92">
        <f>ROUND($P$407*$H$407,2)</f>
        <v>0</v>
      </c>
      <c r="BC407" s="22" t="s">
        <v>73</v>
      </c>
      <c r="BD407" s="22" t="s">
        <v>491</v>
      </c>
    </row>
    <row r="408" spans="2:56" s="16" customFormat="1" ht="15.75" customHeight="1" x14ac:dyDescent="0.25">
      <c r="B408" s="132"/>
      <c r="C408" s="133"/>
      <c r="D408" s="93" t="s">
        <v>75</v>
      </c>
      <c r="E408" s="134"/>
      <c r="F408" s="134" t="s">
        <v>492</v>
      </c>
      <c r="G408" s="133"/>
      <c r="H408" s="133"/>
      <c r="I408" s="133"/>
      <c r="J408" s="133"/>
      <c r="K408" s="133"/>
      <c r="L408" s="133"/>
      <c r="M408" s="135"/>
      <c r="N408" s="136"/>
      <c r="O408" s="133"/>
      <c r="P408" s="133"/>
      <c r="Q408" s="133"/>
      <c r="R408" s="133"/>
      <c r="S408" s="133"/>
      <c r="T408" s="133"/>
      <c r="U408" s="133"/>
      <c r="V408" s="133"/>
      <c r="W408" s="133"/>
      <c r="X408" s="137"/>
      <c r="AK408" s="138" t="s">
        <v>75</v>
      </c>
      <c r="AL408" s="138" t="s">
        <v>6</v>
      </c>
      <c r="AM408" s="138" t="s">
        <v>66</v>
      </c>
      <c r="AN408" s="138" t="s">
        <v>40</v>
      </c>
      <c r="AO408" s="138" t="s">
        <v>67</v>
      </c>
      <c r="AP408" s="138" t="s">
        <v>68</v>
      </c>
    </row>
    <row r="409" spans="2:56" s="16" customFormat="1" ht="15.75" customHeight="1" x14ac:dyDescent="0.25">
      <c r="B409" s="97"/>
      <c r="C409" s="98"/>
      <c r="D409" s="99" t="s">
        <v>75</v>
      </c>
      <c r="E409" s="98"/>
      <c r="F409" s="100" t="s">
        <v>66</v>
      </c>
      <c r="G409" s="98"/>
      <c r="H409" s="101">
        <v>1</v>
      </c>
      <c r="I409" s="98"/>
      <c r="J409" s="98"/>
      <c r="K409" s="98"/>
      <c r="L409" s="98"/>
      <c r="M409" s="102"/>
      <c r="N409" s="103"/>
      <c r="O409" s="98"/>
      <c r="P409" s="98"/>
      <c r="Q409" s="98"/>
      <c r="R409" s="98"/>
      <c r="S409" s="98"/>
      <c r="T409" s="98"/>
      <c r="U409" s="98"/>
      <c r="V409" s="98"/>
      <c r="W409" s="98"/>
      <c r="X409" s="104"/>
      <c r="AK409" s="105" t="s">
        <v>75</v>
      </c>
      <c r="AL409" s="105" t="s">
        <v>6</v>
      </c>
      <c r="AM409" s="105" t="s">
        <v>6</v>
      </c>
      <c r="AN409" s="105" t="s">
        <v>40</v>
      </c>
      <c r="AO409" s="105" t="s">
        <v>67</v>
      </c>
      <c r="AP409" s="105" t="s">
        <v>68</v>
      </c>
    </row>
    <row r="410" spans="2:56" s="16" customFormat="1" ht="15.75" customHeight="1" x14ac:dyDescent="0.25">
      <c r="B410" s="106"/>
      <c r="C410" s="107"/>
      <c r="D410" s="99" t="s">
        <v>75</v>
      </c>
      <c r="E410" s="107"/>
      <c r="F410" s="108" t="s">
        <v>76</v>
      </c>
      <c r="G410" s="107"/>
      <c r="H410" s="109">
        <v>1</v>
      </c>
      <c r="I410" s="107"/>
      <c r="J410" s="107"/>
      <c r="K410" s="107"/>
      <c r="L410" s="107"/>
      <c r="M410" s="110"/>
      <c r="N410" s="111"/>
      <c r="O410" s="107"/>
      <c r="P410" s="107"/>
      <c r="Q410" s="107"/>
      <c r="R410" s="107"/>
      <c r="S410" s="107"/>
      <c r="T410" s="107"/>
      <c r="U410" s="107"/>
      <c r="V410" s="107"/>
      <c r="W410" s="107"/>
      <c r="X410" s="112"/>
      <c r="AK410" s="113" t="s">
        <v>75</v>
      </c>
      <c r="AL410" s="113" t="s">
        <v>6</v>
      </c>
      <c r="AM410" s="113" t="s">
        <v>73</v>
      </c>
      <c r="AN410" s="113" t="s">
        <v>40</v>
      </c>
      <c r="AO410" s="113" t="s">
        <v>66</v>
      </c>
      <c r="AP410" s="113" t="s">
        <v>68</v>
      </c>
    </row>
    <row r="411" spans="2:56" s="16" customFormat="1" ht="15.75" customHeight="1" x14ac:dyDescent="0.25">
      <c r="B411" s="17"/>
      <c r="C411" s="114" t="s">
        <v>493</v>
      </c>
      <c r="D411" s="114" t="s">
        <v>110</v>
      </c>
      <c r="E411" s="115" t="s">
        <v>494</v>
      </c>
      <c r="F411" s="116" t="s">
        <v>495</v>
      </c>
      <c r="G411" s="117" t="s">
        <v>248</v>
      </c>
      <c r="H411" s="118">
        <v>1</v>
      </c>
      <c r="I411" s="119"/>
      <c r="J411" s="139"/>
      <c r="K411" s="119">
        <f>ROUND($P$411*$H$411,2)</f>
        <v>0</v>
      </c>
      <c r="L411" s="116"/>
      <c r="M411" s="120"/>
      <c r="N411" s="116"/>
      <c r="O411" s="89" t="s">
        <v>28</v>
      </c>
      <c r="P411" s="32">
        <f>$I$411+$J$411</f>
        <v>0</v>
      </c>
      <c r="Q411" s="32">
        <f>ROUND($I$411*$H$411,2)</f>
        <v>0</v>
      </c>
      <c r="R411" s="32">
        <f>ROUND($J$411*$H$411,2)</f>
        <v>0</v>
      </c>
      <c r="S411" s="19"/>
      <c r="T411" s="19"/>
      <c r="U411" s="90">
        <v>0</v>
      </c>
      <c r="V411" s="90">
        <f>$U$411*$H$411</f>
        <v>0</v>
      </c>
      <c r="W411" s="90">
        <v>0</v>
      </c>
      <c r="X411" s="91">
        <f>$W$411*$H$411</f>
        <v>0</v>
      </c>
      <c r="AI411" s="22" t="s">
        <v>83</v>
      </c>
      <c r="AK411" s="22" t="s">
        <v>110</v>
      </c>
      <c r="AL411" s="22" t="s">
        <v>6</v>
      </c>
      <c r="AP411" s="16" t="s">
        <v>68</v>
      </c>
      <c r="AV411" s="92">
        <f>IF($O$411="základní",$K$411,0)</f>
        <v>0</v>
      </c>
      <c r="AW411" s="92">
        <f>IF($O$411="snížená",$K$411,0)</f>
        <v>0</v>
      </c>
      <c r="AX411" s="92">
        <f>IF($O$411="zákl. přenesená",$K$411,0)</f>
        <v>0</v>
      </c>
      <c r="AY411" s="92">
        <f>IF($O$411="sníž. přenesená",$K$411,0)</f>
        <v>0</v>
      </c>
      <c r="AZ411" s="92">
        <f>IF($O$411="nulová",$K$411,0)</f>
        <v>0</v>
      </c>
      <c r="BA411" s="22" t="s">
        <v>66</v>
      </c>
      <c r="BB411" s="92">
        <f>ROUND($P$411*$H$411,2)</f>
        <v>0</v>
      </c>
      <c r="BC411" s="22" t="s">
        <v>73</v>
      </c>
      <c r="BD411" s="22" t="s">
        <v>496</v>
      </c>
    </row>
    <row r="412" spans="2:56" s="16" customFormat="1" ht="15.75" customHeight="1" x14ac:dyDescent="0.25">
      <c r="B412" s="132"/>
      <c r="C412" s="133"/>
      <c r="D412" s="93" t="s">
        <v>75</v>
      </c>
      <c r="E412" s="134"/>
      <c r="F412" s="134" t="s">
        <v>314</v>
      </c>
      <c r="G412" s="133"/>
      <c r="H412" s="133"/>
      <c r="I412" s="133"/>
      <c r="J412" s="133"/>
      <c r="K412" s="133"/>
      <c r="L412" s="133"/>
      <c r="M412" s="135"/>
      <c r="N412" s="136"/>
      <c r="O412" s="133"/>
      <c r="P412" s="133"/>
      <c r="Q412" s="133"/>
      <c r="R412" s="133"/>
      <c r="S412" s="133"/>
      <c r="T412" s="133"/>
      <c r="U412" s="133"/>
      <c r="V412" s="133"/>
      <c r="W412" s="133"/>
      <c r="X412" s="137"/>
      <c r="AK412" s="138" t="s">
        <v>75</v>
      </c>
      <c r="AL412" s="138" t="s">
        <v>6</v>
      </c>
      <c r="AM412" s="138" t="s">
        <v>66</v>
      </c>
      <c r="AN412" s="138" t="s">
        <v>40</v>
      </c>
      <c r="AO412" s="138" t="s">
        <v>67</v>
      </c>
      <c r="AP412" s="138" t="s">
        <v>68</v>
      </c>
    </row>
    <row r="413" spans="2:56" s="16" customFormat="1" ht="15.75" customHeight="1" x14ac:dyDescent="0.25">
      <c r="B413" s="97"/>
      <c r="C413" s="98"/>
      <c r="D413" s="99" t="s">
        <v>75</v>
      </c>
      <c r="E413" s="98"/>
      <c r="F413" s="100" t="s">
        <v>66</v>
      </c>
      <c r="G413" s="98"/>
      <c r="H413" s="101">
        <v>1</v>
      </c>
      <c r="I413" s="98"/>
      <c r="J413" s="98"/>
      <c r="K413" s="98"/>
      <c r="L413" s="98"/>
      <c r="M413" s="102"/>
      <c r="N413" s="103"/>
      <c r="O413" s="98"/>
      <c r="P413" s="98"/>
      <c r="Q413" s="98"/>
      <c r="R413" s="98"/>
      <c r="S413" s="98"/>
      <c r="T413" s="98"/>
      <c r="U413" s="98"/>
      <c r="V413" s="98"/>
      <c r="W413" s="98"/>
      <c r="X413" s="104"/>
      <c r="AK413" s="105" t="s">
        <v>75</v>
      </c>
      <c r="AL413" s="105" t="s">
        <v>6</v>
      </c>
      <c r="AM413" s="105" t="s">
        <v>6</v>
      </c>
      <c r="AN413" s="105" t="s">
        <v>40</v>
      </c>
      <c r="AO413" s="105" t="s">
        <v>67</v>
      </c>
      <c r="AP413" s="105" t="s">
        <v>68</v>
      </c>
    </row>
    <row r="414" spans="2:56" s="16" customFormat="1" ht="15.75" customHeight="1" x14ac:dyDescent="0.25">
      <c r="B414" s="106"/>
      <c r="C414" s="107"/>
      <c r="D414" s="99" t="s">
        <v>75</v>
      </c>
      <c r="E414" s="107"/>
      <c r="F414" s="108" t="s">
        <v>76</v>
      </c>
      <c r="G414" s="107"/>
      <c r="H414" s="109">
        <v>1</v>
      </c>
      <c r="I414" s="107"/>
      <c r="J414" s="107"/>
      <c r="K414" s="107"/>
      <c r="L414" s="107"/>
      <c r="M414" s="110"/>
      <c r="N414" s="111"/>
      <c r="O414" s="107"/>
      <c r="P414" s="107"/>
      <c r="Q414" s="107"/>
      <c r="R414" s="107"/>
      <c r="S414" s="107"/>
      <c r="T414" s="107"/>
      <c r="U414" s="107"/>
      <c r="V414" s="107"/>
      <c r="W414" s="107"/>
      <c r="X414" s="112"/>
      <c r="AK414" s="113" t="s">
        <v>75</v>
      </c>
      <c r="AL414" s="113" t="s">
        <v>6</v>
      </c>
      <c r="AM414" s="113" t="s">
        <v>73</v>
      </c>
      <c r="AN414" s="113" t="s">
        <v>40</v>
      </c>
      <c r="AO414" s="113" t="s">
        <v>66</v>
      </c>
      <c r="AP414" s="113" t="s">
        <v>68</v>
      </c>
    </row>
    <row r="415" spans="2:56" s="16" customFormat="1" ht="15.75" customHeight="1" x14ac:dyDescent="0.25">
      <c r="B415" s="17"/>
      <c r="C415" s="121" t="s">
        <v>497</v>
      </c>
      <c r="D415" s="121" t="s">
        <v>70</v>
      </c>
      <c r="E415" s="122" t="s">
        <v>498</v>
      </c>
      <c r="F415" s="123" t="s">
        <v>499</v>
      </c>
      <c r="G415" s="124" t="s">
        <v>248</v>
      </c>
      <c r="H415" s="125">
        <v>1</v>
      </c>
      <c r="I415" s="126"/>
      <c r="J415" s="126"/>
      <c r="K415" s="126">
        <f>ROUND($P$415*$H$415,2)</f>
        <v>0</v>
      </c>
      <c r="L415" s="123"/>
      <c r="M415" s="65"/>
      <c r="N415" s="88"/>
      <c r="O415" s="89" t="s">
        <v>28</v>
      </c>
      <c r="P415" s="32">
        <f>$I$415+$J$415</f>
        <v>0</v>
      </c>
      <c r="Q415" s="32">
        <f>ROUND($I$415*$H$415,2)</f>
        <v>0</v>
      </c>
      <c r="R415" s="32">
        <f>ROUND($J$415*$H$415,2)</f>
        <v>0</v>
      </c>
      <c r="S415" s="19"/>
      <c r="T415" s="19"/>
      <c r="U415" s="90">
        <v>0</v>
      </c>
      <c r="V415" s="90">
        <f>$U$415*$H$415</f>
        <v>0</v>
      </c>
      <c r="W415" s="90">
        <v>0</v>
      </c>
      <c r="X415" s="91">
        <f>$W$415*$H$415</f>
        <v>0</v>
      </c>
      <c r="AI415" s="22" t="s">
        <v>73</v>
      </c>
      <c r="AK415" s="22" t="s">
        <v>70</v>
      </c>
      <c r="AL415" s="22" t="s">
        <v>6</v>
      </c>
      <c r="AP415" s="16" t="s">
        <v>68</v>
      </c>
      <c r="AV415" s="92">
        <f>IF($O$415="základní",$K$415,0)</f>
        <v>0</v>
      </c>
      <c r="AW415" s="92">
        <f>IF($O$415="snížená",$K$415,0)</f>
        <v>0</v>
      </c>
      <c r="AX415" s="92">
        <f>IF($O$415="zákl. přenesená",$K$415,0)</f>
        <v>0</v>
      </c>
      <c r="AY415" s="92">
        <f>IF($O$415="sníž. přenesená",$K$415,0)</f>
        <v>0</v>
      </c>
      <c r="AZ415" s="92">
        <f>IF($O$415="nulová",$K$415,0)</f>
        <v>0</v>
      </c>
      <c r="BA415" s="22" t="s">
        <v>66</v>
      </c>
      <c r="BB415" s="92">
        <f>ROUND($P$415*$H$415,2)</f>
        <v>0</v>
      </c>
      <c r="BC415" s="22" t="s">
        <v>73</v>
      </c>
      <c r="BD415" s="22" t="s">
        <v>500</v>
      </c>
    </row>
    <row r="416" spans="2:56" s="16" customFormat="1" ht="15.75" customHeight="1" x14ac:dyDescent="0.25">
      <c r="B416" s="132"/>
      <c r="C416" s="133"/>
      <c r="D416" s="93" t="s">
        <v>75</v>
      </c>
      <c r="E416" s="134"/>
      <c r="F416" s="134" t="s">
        <v>501</v>
      </c>
      <c r="G416" s="133"/>
      <c r="H416" s="133"/>
      <c r="I416" s="133"/>
      <c r="J416" s="133"/>
      <c r="K416" s="133"/>
      <c r="L416" s="133"/>
      <c r="M416" s="135"/>
      <c r="N416" s="136"/>
      <c r="O416" s="133"/>
      <c r="P416" s="133"/>
      <c r="Q416" s="133"/>
      <c r="R416" s="133"/>
      <c r="S416" s="133"/>
      <c r="T416" s="133"/>
      <c r="U416" s="133"/>
      <c r="V416" s="133"/>
      <c r="W416" s="133"/>
      <c r="X416" s="137"/>
      <c r="AK416" s="138" t="s">
        <v>75</v>
      </c>
      <c r="AL416" s="138" t="s">
        <v>6</v>
      </c>
      <c r="AM416" s="138" t="s">
        <v>66</v>
      </c>
      <c r="AN416" s="138" t="s">
        <v>40</v>
      </c>
      <c r="AO416" s="138" t="s">
        <v>67</v>
      </c>
      <c r="AP416" s="138" t="s">
        <v>68</v>
      </c>
    </row>
    <row r="417" spans="2:56" s="16" customFormat="1" ht="15.75" customHeight="1" x14ac:dyDescent="0.25">
      <c r="B417" s="97"/>
      <c r="C417" s="98"/>
      <c r="D417" s="99" t="s">
        <v>75</v>
      </c>
      <c r="E417" s="98"/>
      <c r="F417" s="100" t="s">
        <v>66</v>
      </c>
      <c r="G417" s="98"/>
      <c r="H417" s="101">
        <v>1</v>
      </c>
      <c r="I417" s="98"/>
      <c r="J417" s="98"/>
      <c r="K417" s="98"/>
      <c r="L417" s="98"/>
      <c r="M417" s="102"/>
      <c r="N417" s="103"/>
      <c r="O417" s="98"/>
      <c r="P417" s="98"/>
      <c r="Q417" s="98"/>
      <c r="R417" s="98"/>
      <c r="S417" s="98"/>
      <c r="T417" s="98"/>
      <c r="U417" s="98"/>
      <c r="V417" s="98"/>
      <c r="W417" s="98"/>
      <c r="X417" s="104"/>
      <c r="AK417" s="105" t="s">
        <v>75</v>
      </c>
      <c r="AL417" s="105" t="s">
        <v>6</v>
      </c>
      <c r="AM417" s="105" t="s">
        <v>6</v>
      </c>
      <c r="AN417" s="105" t="s">
        <v>40</v>
      </c>
      <c r="AO417" s="105" t="s">
        <v>67</v>
      </c>
      <c r="AP417" s="105" t="s">
        <v>68</v>
      </c>
    </row>
    <row r="418" spans="2:56" s="16" customFormat="1" ht="15.75" customHeight="1" x14ac:dyDescent="0.25">
      <c r="B418" s="106"/>
      <c r="C418" s="107"/>
      <c r="D418" s="99" t="s">
        <v>75</v>
      </c>
      <c r="E418" s="107"/>
      <c r="F418" s="108" t="s">
        <v>76</v>
      </c>
      <c r="G418" s="107"/>
      <c r="H418" s="109">
        <v>1</v>
      </c>
      <c r="I418" s="107"/>
      <c r="J418" s="107"/>
      <c r="K418" s="107"/>
      <c r="L418" s="107"/>
      <c r="M418" s="110"/>
      <c r="N418" s="111"/>
      <c r="O418" s="107"/>
      <c r="P418" s="107"/>
      <c r="Q418" s="107"/>
      <c r="R418" s="107"/>
      <c r="S418" s="107"/>
      <c r="T418" s="107"/>
      <c r="U418" s="107"/>
      <c r="V418" s="107"/>
      <c r="W418" s="107"/>
      <c r="X418" s="112"/>
      <c r="AK418" s="113" t="s">
        <v>75</v>
      </c>
      <c r="AL418" s="113" t="s">
        <v>6</v>
      </c>
      <c r="AM418" s="113" t="s">
        <v>73</v>
      </c>
      <c r="AN418" s="113" t="s">
        <v>40</v>
      </c>
      <c r="AO418" s="113" t="s">
        <v>66</v>
      </c>
      <c r="AP418" s="113" t="s">
        <v>68</v>
      </c>
    </row>
    <row r="419" spans="2:56" s="16" customFormat="1" ht="15.75" customHeight="1" x14ac:dyDescent="0.25">
      <c r="B419" s="17"/>
      <c r="C419" s="121" t="s">
        <v>502</v>
      </c>
      <c r="D419" s="121" t="s">
        <v>70</v>
      </c>
      <c r="E419" s="122" t="s">
        <v>503</v>
      </c>
      <c r="F419" s="123" t="s">
        <v>504</v>
      </c>
      <c r="G419" s="124" t="s">
        <v>71</v>
      </c>
      <c r="H419" s="125">
        <v>19.5</v>
      </c>
      <c r="I419" s="126"/>
      <c r="J419" s="126"/>
      <c r="K419" s="126">
        <f>ROUND($P$419*$H$419,2)</f>
        <v>0</v>
      </c>
      <c r="L419" s="123"/>
      <c r="M419" s="65"/>
      <c r="N419" s="88"/>
      <c r="O419" s="89" t="s">
        <v>28</v>
      </c>
      <c r="P419" s="32">
        <f>$I$419+$J$419</f>
        <v>0</v>
      </c>
      <c r="Q419" s="32">
        <f>ROUND($I$419*$H$419,2)</f>
        <v>0</v>
      </c>
      <c r="R419" s="32">
        <f>ROUND($J$419*$H$419,2)</f>
        <v>0</v>
      </c>
      <c r="S419" s="19"/>
      <c r="T419" s="19"/>
      <c r="U419" s="90">
        <v>0</v>
      </c>
      <c r="V419" s="90">
        <f>$U$419*$H$419</f>
        <v>0</v>
      </c>
      <c r="W419" s="90">
        <v>0</v>
      </c>
      <c r="X419" s="91">
        <f>$W$419*$H$419</f>
        <v>0</v>
      </c>
      <c r="AI419" s="22" t="s">
        <v>73</v>
      </c>
      <c r="AK419" s="22" t="s">
        <v>70</v>
      </c>
      <c r="AL419" s="22" t="s">
        <v>6</v>
      </c>
      <c r="AP419" s="16" t="s">
        <v>68</v>
      </c>
      <c r="AV419" s="92">
        <f>IF($O$419="základní",$K$419,0)</f>
        <v>0</v>
      </c>
      <c r="AW419" s="92">
        <f>IF($O$419="snížená",$K$419,0)</f>
        <v>0</v>
      </c>
      <c r="AX419" s="92">
        <f>IF($O$419="zákl. přenesená",$K$419,0)</f>
        <v>0</v>
      </c>
      <c r="AY419" s="92">
        <f>IF($O$419="sníž. přenesená",$K$419,0)</f>
        <v>0</v>
      </c>
      <c r="AZ419" s="92">
        <f>IF($O$419="nulová",$K$419,0)</f>
        <v>0</v>
      </c>
      <c r="BA419" s="22" t="s">
        <v>66</v>
      </c>
      <c r="BB419" s="92">
        <f>ROUND($P$419*$H$419,2)</f>
        <v>0</v>
      </c>
      <c r="BC419" s="22" t="s">
        <v>73</v>
      </c>
      <c r="BD419" s="22" t="s">
        <v>505</v>
      </c>
    </row>
    <row r="420" spans="2:56" s="16" customFormat="1" ht="15.75" customHeight="1" x14ac:dyDescent="0.25">
      <c r="B420" s="132"/>
      <c r="C420" s="133"/>
      <c r="D420" s="93" t="s">
        <v>75</v>
      </c>
      <c r="E420" s="134"/>
      <c r="F420" s="134" t="s">
        <v>506</v>
      </c>
      <c r="G420" s="133"/>
      <c r="H420" s="133"/>
      <c r="I420" s="133"/>
      <c r="J420" s="133"/>
      <c r="K420" s="133"/>
      <c r="L420" s="133"/>
      <c r="M420" s="135"/>
      <c r="N420" s="136"/>
      <c r="O420" s="133"/>
      <c r="P420" s="133"/>
      <c r="Q420" s="133"/>
      <c r="R420" s="133"/>
      <c r="S420" s="133"/>
      <c r="T420" s="133"/>
      <c r="U420" s="133"/>
      <c r="V420" s="133"/>
      <c r="W420" s="133"/>
      <c r="X420" s="137"/>
      <c r="AK420" s="138" t="s">
        <v>75</v>
      </c>
      <c r="AL420" s="138" t="s">
        <v>6</v>
      </c>
      <c r="AM420" s="138" t="s">
        <v>66</v>
      </c>
      <c r="AN420" s="138" t="s">
        <v>40</v>
      </c>
      <c r="AO420" s="138" t="s">
        <v>67</v>
      </c>
      <c r="AP420" s="138" t="s">
        <v>68</v>
      </c>
    </row>
    <row r="421" spans="2:56" s="16" customFormat="1" ht="15.75" customHeight="1" x14ac:dyDescent="0.25">
      <c r="B421" s="97"/>
      <c r="C421" s="98"/>
      <c r="D421" s="99" t="s">
        <v>75</v>
      </c>
      <c r="E421" s="98"/>
      <c r="F421" s="100" t="s">
        <v>507</v>
      </c>
      <c r="G421" s="98"/>
      <c r="H421" s="101">
        <v>19.5</v>
      </c>
      <c r="I421" s="98"/>
      <c r="J421" s="98"/>
      <c r="K421" s="98"/>
      <c r="L421" s="98"/>
      <c r="M421" s="102"/>
      <c r="N421" s="103"/>
      <c r="O421" s="98"/>
      <c r="P421" s="98"/>
      <c r="Q421" s="98"/>
      <c r="R421" s="98"/>
      <c r="S421" s="98"/>
      <c r="T421" s="98"/>
      <c r="U421" s="98"/>
      <c r="V421" s="98"/>
      <c r="W421" s="98"/>
      <c r="X421" s="104"/>
      <c r="AK421" s="105" t="s">
        <v>75</v>
      </c>
      <c r="AL421" s="105" t="s">
        <v>6</v>
      </c>
      <c r="AM421" s="105" t="s">
        <v>6</v>
      </c>
      <c r="AN421" s="105" t="s">
        <v>40</v>
      </c>
      <c r="AO421" s="105" t="s">
        <v>67</v>
      </c>
      <c r="AP421" s="105" t="s">
        <v>68</v>
      </c>
    </row>
    <row r="422" spans="2:56" s="16" customFormat="1" ht="15.75" customHeight="1" x14ac:dyDescent="0.25">
      <c r="B422" s="106"/>
      <c r="C422" s="107"/>
      <c r="D422" s="99" t="s">
        <v>75</v>
      </c>
      <c r="E422" s="107"/>
      <c r="F422" s="108" t="s">
        <v>76</v>
      </c>
      <c r="G422" s="107"/>
      <c r="H422" s="109">
        <v>19.5</v>
      </c>
      <c r="I422" s="107"/>
      <c r="J422" s="107"/>
      <c r="K422" s="107"/>
      <c r="L422" s="107"/>
      <c r="M422" s="110"/>
      <c r="N422" s="111"/>
      <c r="O422" s="107"/>
      <c r="P422" s="107"/>
      <c r="Q422" s="107"/>
      <c r="R422" s="107"/>
      <c r="S422" s="107"/>
      <c r="T422" s="107"/>
      <c r="U422" s="107"/>
      <c r="V422" s="107"/>
      <c r="W422" s="107"/>
      <c r="X422" s="112"/>
      <c r="AK422" s="113" t="s">
        <v>75</v>
      </c>
      <c r="AL422" s="113" t="s">
        <v>6</v>
      </c>
      <c r="AM422" s="113" t="s">
        <v>73</v>
      </c>
      <c r="AN422" s="113" t="s">
        <v>40</v>
      </c>
      <c r="AO422" s="113" t="s">
        <v>66</v>
      </c>
      <c r="AP422" s="113" t="s">
        <v>68</v>
      </c>
    </row>
    <row r="423" spans="2:56" s="80" customFormat="1" ht="30.75" customHeight="1" x14ac:dyDescent="0.3">
      <c r="B423" s="81"/>
      <c r="C423" s="82"/>
      <c r="D423" s="147" t="s">
        <v>63</v>
      </c>
      <c r="E423" s="151" t="s">
        <v>119</v>
      </c>
      <c r="F423" s="151" t="s">
        <v>120</v>
      </c>
      <c r="G423" s="147"/>
      <c r="H423" s="147"/>
      <c r="I423" s="147"/>
      <c r="J423" s="147"/>
      <c r="K423" s="152">
        <f>$BB$423</f>
        <v>0</v>
      </c>
      <c r="L423" s="147"/>
      <c r="M423" s="150"/>
      <c r="N423" s="83"/>
      <c r="O423" s="82"/>
      <c r="P423" s="82"/>
      <c r="Q423" s="131">
        <f>SUM($Q$424:$Q$427)</f>
        <v>0</v>
      </c>
      <c r="R423" s="131">
        <f>SUM($R$424:$R$427)</f>
        <v>0</v>
      </c>
      <c r="S423" s="82"/>
      <c r="T423" s="84">
        <f>SUM($T$424:$T$427)</f>
        <v>0</v>
      </c>
      <c r="U423" s="82"/>
      <c r="V423" s="84">
        <f>SUM($V$424:$V$427)</f>
        <v>0</v>
      </c>
      <c r="W423" s="82"/>
      <c r="X423" s="85">
        <f>SUM($X$424:$X$427)</f>
        <v>0</v>
      </c>
      <c r="AI423" s="86" t="s">
        <v>66</v>
      </c>
      <c r="AK423" s="86" t="s">
        <v>63</v>
      </c>
      <c r="AL423" s="86" t="s">
        <v>66</v>
      </c>
      <c r="AP423" s="86" t="s">
        <v>68</v>
      </c>
      <c r="BB423" s="87">
        <f>SUM($BB$424:$BB$427)</f>
        <v>0</v>
      </c>
    </row>
    <row r="424" spans="2:56" s="16" customFormat="1" ht="15.75" customHeight="1" x14ac:dyDescent="0.25">
      <c r="B424" s="17"/>
      <c r="C424" s="121" t="s">
        <v>320</v>
      </c>
      <c r="D424" s="121" t="s">
        <v>70</v>
      </c>
      <c r="E424" s="122" t="s">
        <v>508</v>
      </c>
      <c r="F424" s="123" t="s">
        <v>509</v>
      </c>
      <c r="G424" s="124" t="s">
        <v>103</v>
      </c>
      <c r="H424" s="125">
        <v>161.59800000000001</v>
      </c>
      <c r="I424" s="126"/>
      <c r="J424" s="126"/>
      <c r="K424" s="126">
        <f>ROUND($P$424*$H$424,2)</f>
        <v>0</v>
      </c>
      <c r="L424" s="123" t="s">
        <v>72</v>
      </c>
      <c r="M424" s="65"/>
      <c r="N424" s="88"/>
      <c r="O424" s="89" t="s">
        <v>28</v>
      </c>
      <c r="P424" s="32">
        <f>$I$424+$J$424</f>
        <v>0</v>
      </c>
      <c r="Q424" s="32">
        <f>ROUND($I$424*$H$424,2)</f>
        <v>0</v>
      </c>
      <c r="R424" s="32">
        <f>ROUND($J$424*$H$424,2)</f>
        <v>0</v>
      </c>
      <c r="S424" s="19"/>
      <c r="T424" s="19"/>
      <c r="U424" s="90">
        <v>0</v>
      </c>
      <c r="V424" s="90">
        <f>$U$424*$H$424</f>
        <v>0</v>
      </c>
      <c r="W424" s="90">
        <v>0</v>
      </c>
      <c r="X424" s="91">
        <f>$W$424*$H$424</f>
        <v>0</v>
      </c>
      <c r="AI424" s="22" t="s">
        <v>73</v>
      </c>
      <c r="AK424" s="22" t="s">
        <v>70</v>
      </c>
      <c r="AL424" s="22" t="s">
        <v>6</v>
      </c>
      <c r="AP424" s="16" t="s">
        <v>68</v>
      </c>
      <c r="AV424" s="92">
        <f>IF($O$424="základní",$K$424,0)</f>
        <v>0</v>
      </c>
      <c r="AW424" s="92">
        <f>IF($O$424="snížená",$K$424,0)</f>
        <v>0</v>
      </c>
      <c r="AX424" s="92">
        <f>IF($O$424="zákl. přenesená",$K$424,0)</f>
        <v>0</v>
      </c>
      <c r="AY424" s="92">
        <f>IF($O$424="sníž. přenesená",$K$424,0)</f>
        <v>0</v>
      </c>
      <c r="AZ424" s="92">
        <f>IF($O$424="nulová",$K$424,0)</f>
        <v>0</v>
      </c>
      <c r="BA424" s="22" t="s">
        <v>66</v>
      </c>
      <c r="BB424" s="92">
        <f>ROUND($P$424*$H$424,2)</f>
        <v>0</v>
      </c>
      <c r="BC424" s="22" t="s">
        <v>73</v>
      </c>
      <c r="BD424" s="22" t="s">
        <v>510</v>
      </c>
    </row>
    <row r="425" spans="2:56" s="16" customFormat="1" ht="16.5" customHeight="1" x14ac:dyDescent="0.25">
      <c r="B425" s="17"/>
      <c r="C425" s="19"/>
      <c r="D425" s="93" t="s">
        <v>74</v>
      </c>
      <c r="E425" s="19"/>
      <c r="F425" s="94" t="s">
        <v>511</v>
      </c>
      <c r="G425" s="19"/>
      <c r="H425" s="19"/>
      <c r="I425" s="19"/>
      <c r="J425" s="19"/>
      <c r="K425" s="19"/>
      <c r="L425" s="19"/>
      <c r="M425" s="65"/>
      <c r="N425" s="95"/>
      <c r="O425" s="19"/>
      <c r="P425" s="19"/>
      <c r="Q425" s="19"/>
      <c r="R425" s="19"/>
      <c r="S425" s="19"/>
      <c r="T425" s="19"/>
      <c r="U425" s="19"/>
      <c r="V425" s="19"/>
      <c r="W425" s="19"/>
      <c r="X425" s="96"/>
      <c r="AK425" s="16" t="s">
        <v>74</v>
      </c>
      <c r="AL425" s="16" t="s">
        <v>6</v>
      </c>
    </row>
    <row r="426" spans="2:56" s="16" customFormat="1" ht="27" customHeight="1" x14ac:dyDescent="0.25">
      <c r="B426" s="17"/>
      <c r="C426" s="121" t="s">
        <v>512</v>
      </c>
      <c r="D426" s="121" t="s">
        <v>70</v>
      </c>
      <c r="E426" s="122" t="s">
        <v>513</v>
      </c>
      <c r="F426" s="123" t="s">
        <v>514</v>
      </c>
      <c r="G426" s="124" t="s">
        <v>103</v>
      </c>
      <c r="H426" s="125">
        <v>161.59800000000001</v>
      </c>
      <c r="I426" s="126"/>
      <c r="J426" s="126"/>
      <c r="K426" s="126">
        <f>ROUND($P$426*$H$426,2)</f>
        <v>0</v>
      </c>
      <c r="L426" s="123" t="s">
        <v>72</v>
      </c>
      <c r="M426" s="65"/>
      <c r="N426" s="88"/>
      <c r="O426" s="89" t="s">
        <v>28</v>
      </c>
      <c r="P426" s="32">
        <f>$I$426+$J$426</f>
        <v>0</v>
      </c>
      <c r="Q426" s="32">
        <f>ROUND($I$426*$H$426,2)</f>
        <v>0</v>
      </c>
      <c r="R426" s="32">
        <f>ROUND($J$426*$H$426,2)</f>
        <v>0</v>
      </c>
      <c r="S426" s="19"/>
      <c r="T426" s="19"/>
      <c r="U426" s="90">
        <v>0</v>
      </c>
      <c r="V426" s="90">
        <f>$U$426*$H$426</f>
        <v>0</v>
      </c>
      <c r="W426" s="90">
        <v>0</v>
      </c>
      <c r="X426" s="91">
        <f>$W$426*$H$426</f>
        <v>0</v>
      </c>
      <c r="AI426" s="22" t="s">
        <v>73</v>
      </c>
      <c r="AK426" s="22" t="s">
        <v>70</v>
      </c>
      <c r="AL426" s="22" t="s">
        <v>6</v>
      </c>
      <c r="AP426" s="16" t="s">
        <v>68</v>
      </c>
      <c r="AV426" s="92">
        <f>IF($O$426="základní",$K$426,0)</f>
        <v>0</v>
      </c>
      <c r="AW426" s="92">
        <f>IF($O$426="snížená",$K$426,0)</f>
        <v>0</v>
      </c>
      <c r="AX426" s="92">
        <f>IF($O$426="zákl. přenesená",$K$426,0)</f>
        <v>0</v>
      </c>
      <c r="AY426" s="92">
        <f>IF($O$426="sníž. přenesená",$K$426,0)</f>
        <v>0</v>
      </c>
      <c r="AZ426" s="92">
        <f>IF($O$426="nulová",$K$426,0)</f>
        <v>0</v>
      </c>
      <c r="BA426" s="22" t="s">
        <v>66</v>
      </c>
      <c r="BB426" s="92">
        <f>ROUND($P$426*$H$426,2)</f>
        <v>0</v>
      </c>
      <c r="BC426" s="22" t="s">
        <v>73</v>
      </c>
      <c r="BD426" s="22" t="s">
        <v>515</v>
      </c>
    </row>
    <row r="427" spans="2:56" s="16" customFormat="1" ht="27" customHeight="1" x14ac:dyDescent="0.25">
      <c r="B427" s="17"/>
      <c r="C427" s="19"/>
      <c r="D427" s="93" t="s">
        <v>74</v>
      </c>
      <c r="E427" s="19"/>
      <c r="F427" s="94" t="s">
        <v>516</v>
      </c>
      <c r="G427" s="19"/>
      <c r="H427" s="19"/>
      <c r="I427" s="19"/>
      <c r="J427" s="19"/>
      <c r="K427" s="19"/>
      <c r="L427" s="19"/>
      <c r="M427" s="65"/>
      <c r="N427" s="140"/>
      <c r="O427" s="141"/>
      <c r="P427" s="141"/>
      <c r="Q427" s="141"/>
      <c r="R427" s="141"/>
      <c r="S427" s="141"/>
      <c r="T427" s="141"/>
      <c r="U427" s="141"/>
      <c r="V427" s="141"/>
      <c r="W427" s="141"/>
      <c r="X427" s="142"/>
      <c r="AK427" s="16" t="s">
        <v>74</v>
      </c>
      <c r="AL427" s="16" t="s">
        <v>6</v>
      </c>
    </row>
    <row r="428" spans="2:56" s="16" customFormat="1" ht="7.5" customHeight="1" x14ac:dyDescent="0.25">
      <c r="B428" s="41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65"/>
    </row>
    <row r="429" spans="2:56" ht="14.25" customHeight="1" x14ac:dyDescent="0.25"/>
  </sheetData>
  <autoFilter ref="C92:L427" xr:uid="{AABEDAF2-469A-4427-AE76-987078FD0107}"/>
  <mergeCells count="12">
    <mergeCell ref="E85:H85"/>
    <mergeCell ref="G1:H1"/>
    <mergeCell ref="M2:Y2"/>
    <mergeCell ref="E7:H7"/>
    <mergeCell ref="E9:H9"/>
    <mergeCell ref="E11:H11"/>
    <mergeCell ref="E26:H26"/>
    <mergeCell ref="E49:H49"/>
    <mergeCell ref="E51:H51"/>
    <mergeCell ref="E53:H53"/>
    <mergeCell ref="E81:H81"/>
    <mergeCell ref="E83:H83"/>
  </mergeCells>
  <hyperlinks>
    <hyperlink ref="F1:G1" location="C2" tooltip="Krycí list soupisu" display="1) Krycí list soupisu" xr:uid="{DE245BCA-6624-4797-96C9-57AD6724A9D5}"/>
    <hyperlink ref="G1:H1" location="C60" tooltip="Rekapitulace" display="2) Rekapitulace" xr:uid="{7BBC4D2E-4B98-48DF-B400-D9F24E59F1F8}"/>
    <hyperlink ref="J1" location="C92" tooltip="Soupis prací" display="3) Soupis prací" xr:uid="{51BB061A-EBFA-46EE-BE69-50A585B97FEF}"/>
    <hyperlink ref="L1:V1" location="'Rekapitulace stavby'!C2" tooltip="Rekapitulace stavby" display="Rekapitulace stavby" xr:uid="{2377C425-308F-44D6-878F-2070BC172DC6}"/>
  </hyperlinks>
  <pageMargins left="0.70866141732283472" right="0.70866141732283472" top="0.78740157480314965" bottom="0.78740157480314965" header="0.31496062992125984" footer="0.31496062992125984"/>
  <pageSetup paperSize="8" scale="74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7742E-F76E-4579-8FE6-816D78B81EDB}">
  <sheetPr>
    <pageSetUpPr fitToPage="1"/>
  </sheetPr>
  <dimension ref="A1:BD429"/>
  <sheetViews>
    <sheetView tabSelected="1" workbookViewId="0">
      <selection activeCell="F25" sqref="F25"/>
    </sheetView>
  </sheetViews>
  <sheetFormatPr defaultColWidth="9" defaultRowHeight="15" x14ac:dyDescent="0.25"/>
  <cols>
    <col min="1" max="1" width="1.7109375" style="6" customWidth="1"/>
    <col min="2" max="2" width="1.42578125" style="6" customWidth="1"/>
    <col min="3" max="3" width="3.5703125" style="6" customWidth="1"/>
    <col min="4" max="4" width="3.7109375" style="6" customWidth="1"/>
    <col min="5" max="5" width="12.7109375" style="6" customWidth="1"/>
    <col min="6" max="6" width="77.85546875" style="6" customWidth="1"/>
    <col min="7" max="7" width="7.42578125" style="6" customWidth="1"/>
    <col min="8" max="9" width="9.5703125" style="6" customWidth="1"/>
    <col min="10" max="10" width="15.28515625" style="6" customWidth="1"/>
    <col min="11" max="11" width="15.7109375" style="6" customWidth="1"/>
    <col min="12" max="12" width="13.28515625" style="6" customWidth="1"/>
    <col min="13" max="13" width="3.7109375" style="6" customWidth="1"/>
    <col min="14" max="18" width="9" style="6" hidden="1" customWidth="1"/>
    <col min="19" max="19" width="7" style="6" hidden="1" customWidth="1"/>
    <col min="20" max="20" width="25.42578125" style="6" hidden="1" customWidth="1"/>
    <col min="21" max="21" width="14" style="6" hidden="1" customWidth="1"/>
    <col min="22" max="24" width="17.140625" style="6" hidden="1" customWidth="1"/>
    <col min="25" max="25" width="10.5703125" style="6" hidden="1" customWidth="1"/>
    <col min="26" max="34" width="9" style="6"/>
    <col min="35" max="56" width="9" style="6" hidden="1" customWidth="1"/>
    <col min="57" max="247" width="9" style="6"/>
    <col min="248" max="248" width="7.140625" style="6" customWidth="1"/>
    <col min="249" max="249" width="1.42578125" style="6" customWidth="1"/>
    <col min="250" max="250" width="3.5703125" style="6" customWidth="1"/>
    <col min="251" max="251" width="3.7109375" style="6" customWidth="1"/>
    <col min="252" max="252" width="14.7109375" style="6" customWidth="1"/>
    <col min="253" max="253" width="77.85546875" style="6" customWidth="1"/>
    <col min="254" max="254" width="7.42578125" style="6" customWidth="1"/>
    <col min="255" max="255" width="9.5703125" style="6" customWidth="1"/>
    <col min="256" max="258" width="20.140625" style="6" customWidth="1"/>
    <col min="259" max="259" width="13.28515625" style="6" customWidth="1"/>
    <col min="260" max="260" width="9" style="6"/>
    <col min="261" max="272" width="0" style="6" hidden="1" customWidth="1"/>
    <col min="273" max="273" width="14" style="6" customWidth="1"/>
    <col min="274" max="274" width="10.5703125" style="6" customWidth="1"/>
    <col min="275" max="275" width="12.85546875" style="6" customWidth="1"/>
    <col min="276" max="276" width="9.42578125" style="6" customWidth="1"/>
    <col min="277" max="277" width="12.85546875" style="6" customWidth="1"/>
    <col min="278" max="278" width="14" style="6" customWidth="1"/>
    <col min="279" max="290" width="9" style="6"/>
    <col min="291" max="312" width="0" style="6" hidden="1" customWidth="1"/>
    <col min="313" max="503" width="9" style="6"/>
    <col min="504" max="504" width="7.140625" style="6" customWidth="1"/>
    <col min="505" max="505" width="1.42578125" style="6" customWidth="1"/>
    <col min="506" max="506" width="3.5703125" style="6" customWidth="1"/>
    <col min="507" max="507" width="3.7109375" style="6" customWidth="1"/>
    <col min="508" max="508" width="14.7109375" style="6" customWidth="1"/>
    <col min="509" max="509" width="77.85546875" style="6" customWidth="1"/>
    <col min="510" max="510" width="7.42578125" style="6" customWidth="1"/>
    <col min="511" max="511" width="9.5703125" style="6" customWidth="1"/>
    <col min="512" max="514" width="20.140625" style="6" customWidth="1"/>
    <col min="515" max="515" width="13.28515625" style="6" customWidth="1"/>
    <col min="516" max="516" width="9" style="6"/>
    <col min="517" max="528" width="0" style="6" hidden="1" customWidth="1"/>
    <col min="529" max="529" width="14" style="6" customWidth="1"/>
    <col min="530" max="530" width="10.5703125" style="6" customWidth="1"/>
    <col min="531" max="531" width="12.85546875" style="6" customWidth="1"/>
    <col min="532" max="532" width="9.42578125" style="6" customWidth="1"/>
    <col min="533" max="533" width="12.85546875" style="6" customWidth="1"/>
    <col min="534" max="534" width="14" style="6" customWidth="1"/>
    <col min="535" max="546" width="9" style="6"/>
    <col min="547" max="568" width="0" style="6" hidden="1" customWidth="1"/>
    <col min="569" max="759" width="9" style="6"/>
    <col min="760" max="760" width="7.140625" style="6" customWidth="1"/>
    <col min="761" max="761" width="1.42578125" style="6" customWidth="1"/>
    <col min="762" max="762" width="3.5703125" style="6" customWidth="1"/>
    <col min="763" max="763" width="3.7109375" style="6" customWidth="1"/>
    <col min="764" max="764" width="14.7109375" style="6" customWidth="1"/>
    <col min="765" max="765" width="77.85546875" style="6" customWidth="1"/>
    <col min="766" max="766" width="7.42578125" style="6" customWidth="1"/>
    <col min="767" max="767" width="9.5703125" style="6" customWidth="1"/>
    <col min="768" max="770" width="20.140625" style="6" customWidth="1"/>
    <col min="771" max="771" width="13.28515625" style="6" customWidth="1"/>
    <col min="772" max="772" width="9" style="6"/>
    <col min="773" max="784" width="0" style="6" hidden="1" customWidth="1"/>
    <col min="785" max="785" width="14" style="6" customWidth="1"/>
    <col min="786" max="786" width="10.5703125" style="6" customWidth="1"/>
    <col min="787" max="787" width="12.85546875" style="6" customWidth="1"/>
    <col min="788" max="788" width="9.42578125" style="6" customWidth="1"/>
    <col min="789" max="789" width="12.85546875" style="6" customWidth="1"/>
    <col min="790" max="790" width="14" style="6" customWidth="1"/>
    <col min="791" max="802" width="9" style="6"/>
    <col min="803" max="824" width="0" style="6" hidden="1" customWidth="1"/>
    <col min="825" max="1015" width="9" style="6"/>
    <col min="1016" max="1016" width="7.140625" style="6" customWidth="1"/>
    <col min="1017" max="1017" width="1.42578125" style="6" customWidth="1"/>
    <col min="1018" max="1018" width="3.5703125" style="6" customWidth="1"/>
    <col min="1019" max="1019" width="3.7109375" style="6" customWidth="1"/>
    <col min="1020" max="1020" width="14.7109375" style="6" customWidth="1"/>
    <col min="1021" max="1021" width="77.85546875" style="6" customWidth="1"/>
    <col min="1022" max="1022" width="7.42578125" style="6" customWidth="1"/>
    <col min="1023" max="1023" width="9.5703125" style="6" customWidth="1"/>
    <col min="1024" max="1026" width="20.140625" style="6" customWidth="1"/>
    <col min="1027" max="1027" width="13.28515625" style="6" customWidth="1"/>
    <col min="1028" max="1028" width="9" style="6"/>
    <col min="1029" max="1040" width="0" style="6" hidden="1" customWidth="1"/>
    <col min="1041" max="1041" width="14" style="6" customWidth="1"/>
    <col min="1042" max="1042" width="10.5703125" style="6" customWidth="1"/>
    <col min="1043" max="1043" width="12.85546875" style="6" customWidth="1"/>
    <col min="1044" max="1044" width="9.42578125" style="6" customWidth="1"/>
    <col min="1045" max="1045" width="12.85546875" style="6" customWidth="1"/>
    <col min="1046" max="1046" width="14" style="6" customWidth="1"/>
    <col min="1047" max="1058" width="9" style="6"/>
    <col min="1059" max="1080" width="0" style="6" hidden="1" customWidth="1"/>
    <col min="1081" max="1271" width="9" style="6"/>
    <col min="1272" max="1272" width="7.140625" style="6" customWidth="1"/>
    <col min="1273" max="1273" width="1.42578125" style="6" customWidth="1"/>
    <col min="1274" max="1274" width="3.5703125" style="6" customWidth="1"/>
    <col min="1275" max="1275" width="3.7109375" style="6" customWidth="1"/>
    <col min="1276" max="1276" width="14.7109375" style="6" customWidth="1"/>
    <col min="1277" max="1277" width="77.85546875" style="6" customWidth="1"/>
    <col min="1278" max="1278" width="7.42578125" style="6" customWidth="1"/>
    <col min="1279" max="1279" width="9.5703125" style="6" customWidth="1"/>
    <col min="1280" max="1282" width="20.140625" style="6" customWidth="1"/>
    <col min="1283" max="1283" width="13.28515625" style="6" customWidth="1"/>
    <col min="1284" max="1284" width="9" style="6"/>
    <col min="1285" max="1296" width="0" style="6" hidden="1" customWidth="1"/>
    <col min="1297" max="1297" width="14" style="6" customWidth="1"/>
    <col min="1298" max="1298" width="10.5703125" style="6" customWidth="1"/>
    <col min="1299" max="1299" width="12.85546875" style="6" customWidth="1"/>
    <col min="1300" max="1300" width="9.42578125" style="6" customWidth="1"/>
    <col min="1301" max="1301" width="12.85546875" style="6" customWidth="1"/>
    <col min="1302" max="1302" width="14" style="6" customWidth="1"/>
    <col min="1303" max="1314" width="9" style="6"/>
    <col min="1315" max="1336" width="0" style="6" hidden="1" customWidth="1"/>
    <col min="1337" max="1527" width="9" style="6"/>
    <col min="1528" max="1528" width="7.140625" style="6" customWidth="1"/>
    <col min="1529" max="1529" width="1.42578125" style="6" customWidth="1"/>
    <col min="1530" max="1530" width="3.5703125" style="6" customWidth="1"/>
    <col min="1531" max="1531" width="3.7109375" style="6" customWidth="1"/>
    <col min="1532" max="1532" width="14.7109375" style="6" customWidth="1"/>
    <col min="1533" max="1533" width="77.85546875" style="6" customWidth="1"/>
    <col min="1534" max="1534" width="7.42578125" style="6" customWidth="1"/>
    <col min="1535" max="1535" width="9.5703125" style="6" customWidth="1"/>
    <col min="1536" max="1538" width="20.140625" style="6" customWidth="1"/>
    <col min="1539" max="1539" width="13.28515625" style="6" customWidth="1"/>
    <col min="1540" max="1540" width="9" style="6"/>
    <col min="1541" max="1552" width="0" style="6" hidden="1" customWidth="1"/>
    <col min="1553" max="1553" width="14" style="6" customWidth="1"/>
    <col min="1554" max="1554" width="10.5703125" style="6" customWidth="1"/>
    <col min="1555" max="1555" width="12.85546875" style="6" customWidth="1"/>
    <col min="1556" max="1556" width="9.42578125" style="6" customWidth="1"/>
    <col min="1557" max="1557" width="12.85546875" style="6" customWidth="1"/>
    <col min="1558" max="1558" width="14" style="6" customWidth="1"/>
    <col min="1559" max="1570" width="9" style="6"/>
    <col min="1571" max="1592" width="0" style="6" hidden="1" customWidth="1"/>
    <col min="1593" max="1783" width="9" style="6"/>
    <col min="1784" max="1784" width="7.140625" style="6" customWidth="1"/>
    <col min="1785" max="1785" width="1.42578125" style="6" customWidth="1"/>
    <col min="1786" max="1786" width="3.5703125" style="6" customWidth="1"/>
    <col min="1787" max="1787" width="3.7109375" style="6" customWidth="1"/>
    <col min="1788" max="1788" width="14.7109375" style="6" customWidth="1"/>
    <col min="1789" max="1789" width="77.85546875" style="6" customWidth="1"/>
    <col min="1790" max="1790" width="7.42578125" style="6" customWidth="1"/>
    <col min="1791" max="1791" width="9.5703125" style="6" customWidth="1"/>
    <col min="1792" max="1794" width="20.140625" style="6" customWidth="1"/>
    <col min="1795" max="1795" width="13.28515625" style="6" customWidth="1"/>
    <col min="1796" max="1796" width="9" style="6"/>
    <col min="1797" max="1808" width="0" style="6" hidden="1" customWidth="1"/>
    <col min="1809" max="1809" width="14" style="6" customWidth="1"/>
    <col min="1810" max="1810" width="10.5703125" style="6" customWidth="1"/>
    <col min="1811" max="1811" width="12.85546875" style="6" customWidth="1"/>
    <col min="1812" max="1812" width="9.42578125" style="6" customWidth="1"/>
    <col min="1813" max="1813" width="12.85546875" style="6" customWidth="1"/>
    <col min="1814" max="1814" width="14" style="6" customWidth="1"/>
    <col min="1815" max="1826" width="9" style="6"/>
    <col min="1827" max="1848" width="0" style="6" hidden="1" customWidth="1"/>
    <col min="1849" max="2039" width="9" style="6"/>
    <col min="2040" max="2040" width="7.140625" style="6" customWidth="1"/>
    <col min="2041" max="2041" width="1.42578125" style="6" customWidth="1"/>
    <col min="2042" max="2042" width="3.5703125" style="6" customWidth="1"/>
    <col min="2043" max="2043" width="3.7109375" style="6" customWidth="1"/>
    <col min="2044" max="2044" width="14.7109375" style="6" customWidth="1"/>
    <col min="2045" max="2045" width="77.85546875" style="6" customWidth="1"/>
    <col min="2046" max="2046" width="7.42578125" style="6" customWidth="1"/>
    <col min="2047" max="2047" width="9.5703125" style="6" customWidth="1"/>
    <col min="2048" max="2050" width="20.140625" style="6" customWidth="1"/>
    <col min="2051" max="2051" width="13.28515625" style="6" customWidth="1"/>
    <col min="2052" max="2052" width="9" style="6"/>
    <col min="2053" max="2064" width="0" style="6" hidden="1" customWidth="1"/>
    <col min="2065" max="2065" width="14" style="6" customWidth="1"/>
    <col min="2066" max="2066" width="10.5703125" style="6" customWidth="1"/>
    <col min="2067" max="2067" width="12.85546875" style="6" customWidth="1"/>
    <col min="2068" max="2068" width="9.42578125" style="6" customWidth="1"/>
    <col min="2069" max="2069" width="12.85546875" style="6" customWidth="1"/>
    <col min="2070" max="2070" width="14" style="6" customWidth="1"/>
    <col min="2071" max="2082" width="9" style="6"/>
    <col min="2083" max="2104" width="0" style="6" hidden="1" customWidth="1"/>
    <col min="2105" max="2295" width="9" style="6"/>
    <col min="2296" max="2296" width="7.140625" style="6" customWidth="1"/>
    <col min="2297" max="2297" width="1.42578125" style="6" customWidth="1"/>
    <col min="2298" max="2298" width="3.5703125" style="6" customWidth="1"/>
    <col min="2299" max="2299" width="3.7109375" style="6" customWidth="1"/>
    <col min="2300" max="2300" width="14.7109375" style="6" customWidth="1"/>
    <col min="2301" max="2301" width="77.85546875" style="6" customWidth="1"/>
    <col min="2302" max="2302" width="7.42578125" style="6" customWidth="1"/>
    <col min="2303" max="2303" width="9.5703125" style="6" customWidth="1"/>
    <col min="2304" max="2306" width="20.140625" style="6" customWidth="1"/>
    <col min="2307" max="2307" width="13.28515625" style="6" customWidth="1"/>
    <col min="2308" max="2308" width="9" style="6"/>
    <col min="2309" max="2320" width="0" style="6" hidden="1" customWidth="1"/>
    <col min="2321" max="2321" width="14" style="6" customWidth="1"/>
    <col min="2322" max="2322" width="10.5703125" style="6" customWidth="1"/>
    <col min="2323" max="2323" width="12.85546875" style="6" customWidth="1"/>
    <col min="2324" max="2324" width="9.42578125" style="6" customWidth="1"/>
    <col min="2325" max="2325" width="12.85546875" style="6" customWidth="1"/>
    <col min="2326" max="2326" width="14" style="6" customWidth="1"/>
    <col min="2327" max="2338" width="9" style="6"/>
    <col min="2339" max="2360" width="0" style="6" hidden="1" customWidth="1"/>
    <col min="2361" max="2551" width="9" style="6"/>
    <col min="2552" max="2552" width="7.140625" style="6" customWidth="1"/>
    <col min="2553" max="2553" width="1.42578125" style="6" customWidth="1"/>
    <col min="2554" max="2554" width="3.5703125" style="6" customWidth="1"/>
    <col min="2555" max="2555" width="3.7109375" style="6" customWidth="1"/>
    <col min="2556" max="2556" width="14.7109375" style="6" customWidth="1"/>
    <col min="2557" max="2557" width="77.85546875" style="6" customWidth="1"/>
    <col min="2558" max="2558" width="7.42578125" style="6" customWidth="1"/>
    <col min="2559" max="2559" width="9.5703125" style="6" customWidth="1"/>
    <col min="2560" max="2562" width="20.140625" style="6" customWidth="1"/>
    <col min="2563" max="2563" width="13.28515625" style="6" customWidth="1"/>
    <col min="2564" max="2564" width="9" style="6"/>
    <col min="2565" max="2576" width="0" style="6" hidden="1" customWidth="1"/>
    <col min="2577" max="2577" width="14" style="6" customWidth="1"/>
    <col min="2578" max="2578" width="10.5703125" style="6" customWidth="1"/>
    <col min="2579" max="2579" width="12.85546875" style="6" customWidth="1"/>
    <col min="2580" max="2580" width="9.42578125" style="6" customWidth="1"/>
    <col min="2581" max="2581" width="12.85546875" style="6" customWidth="1"/>
    <col min="2582" max="2582" width="14" style="6" customWidth="1"/>
    <col min="2583" max="2594" width="9" style="6"/>
    <col min="2595" max="2616" width="0" style="6" hidden="1" customWidth="1"/>
    <col min="2617" max="2807" width="9" style="6"/>
    <col min="2808" max="2808" width="7.140625" style="6" customWidth="1"/>
    <col min="2809" max="2809" width="1.42578125" style="6" customWidth="1"/>
    <col min="2810" max="2810" width="3.5703125" style="6" customWidth="1"/>
    <col min="2811" max="2811" width="3.7109375" style="6" customWidth="1"/>
    <col min="2812" max="2812" width="14.7109375" style="6" customWidth="1"/>
    <col min="2813" max="2813" width="77.85546875" style="6" customWidth="1"/>
    <col min="2814" max="2814" width="7.42578125" style="6" customWidth="1"/>
    <col min="2815" max="2815" width="9.5703125" style="6" customWidth="1"/>
    <col min="2816" max="2818" width="20.140625" style="6" customWidth="1"/>
    <col min="2819" max="2819" width="13.28515625" style="6" customWidth="1"/>
    <col min="2820" max="2820" width="9" style="6"/>
    <col min="2821" max="2832" width="0" style="6" hidden="1" customWidth="1"/>
    <col min="2833" max="2833" width="14" style="6" customWidth="1"/>
    <col min="2834" max="2834" width="10.5703125" style="6" customWidth="1"/>
    <col min="2835" max="2835" width="12.85546875" style="6" customWidth="1"/>
    <col min="2836" max="2836" width="9.42578125" style="6" customWidth="1"/>
    <col min="2837" max="2837" width="12.85546875" style="6" customWidth="1"/>
    <col min="2838" max="2838" width="14" style="6" customWidth="1"/>
    <col min="2839" max="2850" width="9" style="6"/>
    <col min="2851" max="2872" width="0" style="6" hidden="1" customWidth="1"/>
    <col min="2873" max="3063" width="9" style="6"/>
    <col min="3064" max="3064" width="7.140625" style="6" customWidth="1"/>
    <col min="3065" max="3065" width="1.42578125" style="6" customWidth="1"/>
    <col min="3066" max="3066" width="3.5703125" style="6" customWidth="1"/>
    <col min="3067" max="3067" width="3.7109375" style="6" customWidth="1"/>
    <col min="3068" max="3068" width="14.7109375" style="6" customWidth="1"/>
    <col min="3069" max="3069" width="77.85546875" style="6" customWidth="1"/>
    <col min="3070" max="3070" width="7.42578125" style="6" customWidth="1"/>
    <col min="3071" max="3071" width="9.5703125" style="6" customWidth="1"/>
    <col min="3072" max="3074" width="20.140625" style="6" customWidth="1"/>
    <col min="3075" max="3075" width="13.28515625" style="6" customWidth="1"/>
    <col min="3076" max="3076" width="9" style="6"/>
    <col min="3077" max="3088" width="0" style="6" hidden="1" customWidth="1"/>
    <col min="3089" max="3089" width="14" style="6" customWidth="1"/>
    <col min="3090" max="3090" width="10.5703125" style="6" customWidth="1"/>
    <col min="3091" max="3091" width="12.85546875" style="6" customWidth="1"/>
    <col min="3092" max="3092" width="9.42578125" style="6" customWidth="1"/>
    <col min="3093" max="3093" width="12.85546875" style="6" customWidth="1"/>
    <col min="3094" max="3094" width="14" style="6" customWidth="1"/>
    <col min="3095" max="3106" width="9" style="6"/>
    <col min="3107" max="3128" width="0" style="6" hidden="1" customWidth="1"/>
    <col min="3129" max="3319" width="9" style="6"/>
    <col min="3320" max="3320" width="7.140625" style="6" customWidth="1"/>
    <col min="3321" max="3321" width="1.42578125" style="6" customWidth="1"/>
    <col min="3322" max="3322" width="3.5703125" style="6" customWidth="1"/>
    <col min="3323" max="3323" width="3.7109375" style="6" customWidth="1"/>
    <col min="3324" max="3324" width="14.7109375" style="6" customWidth="1"/>
    <col min="3325" max="3325" width="77.85546875" style="6" customWidth="1"/>
    <col min="3326" max="3326" width="7.42578125" style="6" customWidth="1"/>
    <col min="3327" max="3327" width="9.5703125" style="6" customWidth="1"/>
    <col min="3328" max="3330" width="20.140625" style="6" customWidth="1"/>
    <col min="3331" max="3331" width="13.28515625" style="6" customWidth="1"/>
    <col min="3332" max="3332" width="9" style="6"/>
    <col min="3333" max="3344" width="0" style="6" hidden="1" customWidth="1"/>
    <col min="3345" max="3345" width="14" style="6" customWidth="1"/>
    <col min="3346" max="3346" width="10.5703125" style="6" customWidth="1"/>
    <col min="3347" max="3347" width="12.85546875" style="6" customWidth="1"/>
    <col min="3348" max="3348" width="9.42578125" style="6" customWidth="1"/>
    <col min="3349" max="3349" width="12.85546875" style="6" customWidth="1"/>
    <col min="3350" max="3350" width="14" style="6" customWidth="1"/>
    <col min="3351" max="3362" width="9" style="6"/>
    <col min="3363" max="3384" width="0" style="6" hidden="1" customWidth="1"/>
    <col min="3385" max="3575" width="9" style="6"/>
    <col min="3576" max="3576" width="7.140625" style="6" customWidth="1"/>
    <col min="3577" max="3577" width="1.42578125" style="6" customWidth="1"/>
    <col min="3578" max="3578" width="3.5703125" style="6" customWidth="1"/>
    <col min="3579" max="3579" width="3.7109375" style="6" customWidth="1"/>
    <col min="3580" max="3580" width="14.7109375" style="6" customWidth="1"/>
    <col min="3581" max="3581" width="77.85546875" style="6" customWidth="1"/>
    <col min="3582" max="3582" width="7.42578125" style="6" customWidth="1"/>
    <col min="3583" max="3583" width="9.5703125" style="6" customWidth="1"/>
    <col min="3584" max="3586" width="20.140625" style="6" customWidth="1"/>
    <col min="3587" max="3587" width="13.28515625" style="6" customWidth="1"/>
    <col min="3588" max="3588" width="9" style="6"/>
    <col min="3589" max="3600" width="0" style="6" hidden="1" customWidth="1"/>
    <col min="3601" max="3601" width="14" style="6" customWidth="1"/>
    <col min="3602" max="3602" width="10.5703125" style="6" customWidth="1"/>
    <col min="3603" max="3603" width="12.85546875" style="6" customWidth="1"/>
    <col min="3604" max="3604" width="9.42578125" style="6" customWidth="1"/>
    <col min="3605" max="3605" width="12.85546875" style="6" customWidth="1"/>
    <col min="3606" max="3606" width="14" style="6" customWidth="1"/>
    <col min="3607" max="3618" width="9" style="6"/>
    <col min="3619" max="3640" width="0" style="6" hidden="1" customWidth="1"/>
    <col min="3641" max="3831" width="9" style="6"/>
    <col min="3832" max="3832" width="7.140625" style="6" customWidth="1"/>
    <col min="3833" max="3833" width="1.42578125" style="6" customWidth="1"/>
    <col min="3834" max="3834" width="3.5703125" style="6" customWidth="1"/>
    <col min="3835" max="3835" width="3.7109375" style="6" customWidth="1"/>
    <col min="3836" max="3836" width="14.7109375" style="6" customWidth="1"/>
    <col min="3837" max="3837" width="77.85546875" style="6" customWidth="1"/>
    <col min="3838" max="3838" width="7.42578125" style="6" customWidth="1"/>
    <col min="3839" max="3839" width="9.5703125" style="6" customWidth="1"/>
    <col min="3840" max="3842" width="20.140625" style="6" customWidth="1"/>
    <col min="3843" max="3843" width="13.28515625" style="6" customWidth="1"/>
    <col min="3844" max="3844" width="9" style="6"/>
    <col min="3845" max="3856" width="0" style="6" hidden="1" customWidth="1"/>
    <col min="3857" max="3857" width="14" style="6" customWidth="1"/>
    <col min="3858" max="3858" width="10.5703125" style="6" customWidth="1"/>
    <col min="3859" max="3859" width="12.85546875" style="6" customWidth="1"/>
    <col min="3860" max="3860" width="9.42578125" style="6" customWidth="1"/>
    <col min="3861" max="3861" width="12.85546875" style="6" customWidth="1"/>
    <col min="3862" max="3862" width="14" style="6" customWidth="1"/>
    <col min="3863" max="3874" width="9" style="6"/>
    <col min="3875" max="3896" width="0" style="6" hidden="1" customWidth="1"/>
    <col min="3897" max="4087" width="9" style="6"/>
    <col min="4088" max="4088" width="7.140625" style="6" customWidth="1"/>
    <col min="4089" max="4089" width="1.42578125" style="6" customWidth="1"/>
    <col min="4090" max="4090" width="3.5703125" style="6" customWidth="1"/>
    <col min="4091" max="4091" width="3.7109375" style="6" customWidth="1"/>
    <col min="4092" max="4092" width="14.7109375" style="6" customWidth="1"/>
    <col min="4093" max="4093" width="77.85546875" style="6" customWidth="1"/>
    <col min="4094" max="4094" width="7.42578125" style="6" customWidth="1"/>
    <col min="4095" max="4095" width="9.5703125" style="6" customWidth="1"/>
    <col min="4096" max="4098" width="20.140625" style="6" customWidth="1"/>
    <col min="4099" max="4099" width="13.28515625" style="6" customWidth="1"/>
    <col min="4100" max="4100" width="9" style="6"/>
    <col min="4101" max="4112" width="0" style="6" hidden="1" customWidth="1"/>
    <col min="4113" max="4113" width="14" style="6" customWidth="1"/>
    <col min="4114" max="4114" width="10.5703125" style="6" customWidth="1"/>
    <col min="4115" max="4115" width="12.85546875" style="6" customWidth="1"/>
    <col min="4116" max="4116" width="9.42578125" style="6" customWidth="1"/>
    <col min="4117" max="4117" width="12.85546875" style="6" customWidth="1"/>
    <col min="4118" max="4118" width="14" style="6" customWidth="1"/>
    <col min="4119" max="4130" width="9" style="6"/>
    <col min="4131" max="4152" width="0" style="6" hidden="1" customWidth="1"/>
    <col min="4153" max="4343" width="9" style="6"/>
    <col min="4344" max="4344" width="7.140625" style="6" customWidth="1"/>
    <col min="4345" max="4345" width="1.42578125" style="6" customWidth="1"/>
    <col min="4346" max="4346" width="3.5703125" style="6" customWidth="1"/>
    <col min="4347" max="4347" width="3.7109375" style="6" customWidth="1"/>
    <col min="4348" max="4348" width="14.7109375" style="6" customWidth="1"/>
    <col min="4349" max="4349" width="77.85546875" style="6" customWidth="1"/>
    <col min="4350" max="4350" width="7.42578125" style="6" customWidth="1"/>
    <col min="4351" max="4351" width="9.5703125" style="6" customWidth="1"/>
    <col min="4352" max="4354" width="20.140625" style="6" customWidth="1"/>
    <col min="4355" max="4355" width="13.28515625" style="6" customWidth="1"/>
    <col min="4356" max="4356" width="9" style="6"/>
    <col min="4357" max="4368" width="0" style="6" hidden="1" customWidth="1"/>
    <col min="4369" max="4369" width="14" style="6" customWidth="1"/>
    <col min="4370" max="4370" width="10.5703125" style="6" customWidth="1"/>
    <col min="4371" max="4371" width="12.85546875" style="6" customWidth="1"/>
    <col min="4372" max="4372" width="9.42578125" style="6" customWidth="1"/>
    <col min="4373" max="4373" width="12.85546875" style="6" customWidth="1"/>
    <col min="4374" max="4374" width="14" style="6" customWidth="1"/>
    <col min="4375" max="4386" width="9" style="6"/>
    <col min="4387" max="4408" width="0" style="6" hidden="1" customWidth="1"/>
    <col min="4409" max="4599" width="9" style="6"/>
    <col min="4600" max="4600" width="7.140625" style="6" customWidth="1"/>
    <col min="4601" max="4601" width="1.42578125" style="6" customWidth="1"/>
    <col min="4602" max="4602" width="3.5703125" style="6" customWidth="1"/>
    <col min="4603" max="4603" width="3.7109375" style="6" customWidth="1"/>
    <col min="4604" max="4604" width="14.7109375" style="6" customWidth="1"/>
    <col min="4605" max="4605" width="77.85546875" style="6" customWidth="1"/>
    <col min="4606" max="4606" width="7.42578125" style="6" customWidth="1"/>
    <col min="4607" max="4607" width="9.5703125" style="6" customWidth="1"/>
    <col min="4608" max="4610" width="20.140625" style="6" customWidth="1"/>
    <col min="4611" max="4611" width="13.28515625" style="6" customWidth="1"/>
    <col min="4612" max="4612" width="9" style="6"/>
    <col min="4613" max="4624" width="0" style="6" hidden="1" customWidth="1"/>
    <col min="4625" max="4625" width="14" style="6" customWidth="1"/>
    <col min="4626" max="4626" width="10.5703125" style="6" customWidth="1"/>
    <col min="4627" max="4627" width="12.85546875" style="6" customWidth="1"/>
    <col min="4628" max="4628" width="9.42578125" style="6" customWidth="1"/>
    <col min="4629" max="4629" width="12.85546875" style="6" customWidth="1"/>
    <col min="4630" max="4630" width="14" style="6" customWidth="1"/>
    <col min="4631" max="4642" width="9" style="6"/>
    <col min="4643" max="4664" width="0" style="6" hidden="1" customWidth="1"/>
    <col min="4665" max="4855" width="9" style="6"/>
    <col min="4856" max="4856" width="7.140625" style="6" customWidth="1"/>
    <col min="4857" max="4857" width="1.42578125" style="6" customWidth="1"/>
    <col min="4858" max="4858" width="3.5703125" style="6" customWidth="1"/>
    <col min="4859" max="4859" width="3.7109375" style="6" customWidth="1"/>
    <col min="4860" max="4860" width="14.7109375" style="6" customWidth="1"/>
    <col min="4861" max="4861" width="77.85546875" style="6" customWidth="1"/>
    <col min="4862" max="4862" width="7.42578125" style="6" customWidth="1"/>
    <col min="4863" max="4863" width="9.5703125" style="6" customWidth="1"/>
    <col min="4864" max="4866" width="20.140625" style="6" customWidth="1"/>
    <col min="4867" max="4867" width="13.28515625" style="6" customWidth="1"/>
    <col min="4868" max="4868" width="9" style="6"/>
    <col min="4869" max="4880" width="0" style="6" hidden="1" customWidth="1"/>
    <col min="4881" max="4881" width="14" style="6" customWidth="1"/>
    <col min="4882" max="4882" width="10.5703125" style="6" customWidth="1"/>
    <col min="4883" max="4883" width="12.85546875" style="6" customWidth="1"/>
    <col min="4884" max="4884" width="9.42578125" style="6" customWidth="1"/>
    <col min="4885" max="4885" width="12.85546875" style="6" customWidth="1"/>
    <col min="4886" max="4886" width="14" style="6" customWidth="1"/>
    <col min="4887" max="4898" width="9" style="6"/>
    <col min="4899" max="4920" width="0" style="6" hidden="1" customWidth="1"/>
    <col min="4921" max="5111" width="9" style="6"/>
    <col min="5112" max="5112" width="7.140625" style="6" customWidth="1"/>
    <col min="5113" max="5113" width="1.42578125" style="6" customWidth="1"/>
    <col min="5114" max="5114" width="3.5703125" style="6" customWidth="1"/>
    <col min="5115" max="5115" width="3.7109375" style="6" customWidth="1"/>
    <col min="5116" max="5116" width="14.7109375" style="6" customWidth="1"/>
    <col min="5117" max="5117" width="77.85546875" style="6" customWidth="1"/>
    <col min="5118" max="5118" width="7.42578125" style="6" customWidth="1"/>
    <col min="5119" max="5119" width="9.5703125" style="6" customWidth="1"/>
    <col min="5120" max="5122" width="20.140625" style="6" customWidth="1"/>
    <col min="5123" max="5123" width="13.28515625" style="6" customWidth="1"/>
    <col min="5124" max="5124" width="9" style="6"/>
    <col min="5125" max="5136" width="0" style="6" hidden="1" customWidth="1"/>
    <col min="5137" max="5137" width="14" style="6" customWidth="1"/>
    <col min="5138" max="5138" width="10.5703125" style="6" customWidth="1"/>
    <col min="5139" max="5139" width="12.85546875" style="6" customWidth="1"/>
    <col min="5140" max="5140" width="9.42578125" style="6" customWidth="1"/>
    <col min="5141" max="5141" width="12.85546875" style="6" customWidth="1"/>
    <col min="5142" max="5142" width="14" style="6" customWidth="1"/>
    <col min="5143" max="5154" width="9" style="6"/>
    <col min="5155" max="5176" width="0" style="6" hidden="1" customWidth="1"/>
    <col min="5177" max="5367" width="9" style="6"/>
    <col min="5368" max="5368" width="7.140625" style="6" customWidth="1"/>
    <col min="5369" max="5369" width="1.42578125" style="6" customWidth="1"/>
    <col min="5370" max="5370" width="3.5703125" style="6" customWidth="1"/>
    <col min="5371" max="5371" width="3.7109375" style="6" customWidth="1"/>
    <col min="5372" max="5372" width="14.7109375" style="6" customWidth="1"/>
    <col min="5373" max="5373" width="77.85546875" style="6" customWidth="1"/>
    <col min="5374" max="5374" width="7.42578125" style="6" customWidth="1"/>
    <col min="5375" max="5375" width="9.5703125" style="6" customWidth="1"/>
    <col min="5376" max="5378" width="20.140625" style="6" customWidth="1"/>
    <col min="5379" max="5379" width="13.28515625" style="6" customWidth="1"/>
    <col min="5380" max="5380" width="9" style="6"/>
    <col min="5381" max="5392" width="0" style="6" hidden="1" customWidth="1"/>
    <col min="5393" max="5393" width="14" style="6" customWidth="1"/>
    <col min="5394" max="5394" width="10.5703125" style="6" customWidth="1"/>
    <col min="5395" max="5395" width="12.85546875" style="6" customWidth="1"/>
    <col min="5396" max="5396" width="9.42578125" style="6" customWidth="1"/>
    <col min="5397" max="5397" width="12.85546875" style="6" customWidth="1"/>
    <col min="5398" max="5398" width="14" style="6" customWidth="1"/>
    <col min="5399" max="5410" width="9" style="6"/>
    <col min="5411" max="5432" width="0" style="6" hidden="1" customWidth="1"/>
    <col min="5433" max="5623" width="9" style="6"/>
    <col min="5624" max="5624" width="7.140625" style="6" customWidth="1"/>
    <col min="5625" max="5625" width="1.42578125" style="6" customWidth="1"/>
    <col min="5626" max="5626" width="3.5703125" style="6" customWidth="1"/>
    <col min="5627" max="5627" width="3.7109375" style="6" customWidth="1"/>
    <col min="5628" max="5628" width="14.7109375" style="6" customWidth="1"/>
    <col min="5629" max="5629" width="77.85546875" style="6" customWidth="1"/>
    <col min="5630" max="5630" width="7.42578125" style="6" customWidth="1"/>
    <col min="5631" max="5631" width="9.5703125" style="6" customWidth="1"/>
    <col min="5632" max="5634" width="20.140625" style="6" customWidth="1"/>
    <col min="5635" max="5635" width="13.28515625" style="6" customWidth="1"/>
    <col min="5636" max="5636" width="9" style="6"/>
    <col min="5637" max="5648" width="0" style="6" hidden="1" customWidth="1"/>
    <col min="5649" max="5649" width="14" style="6" customWidth="1"/>
    <col min="5650" max="5650" width="10.5703125" style="6" customWidth="1"/>
    <col min="5651" max="5651" width="12.85546875" style="6" customWidth="1"/>
    <col min="5652" max="5652" width="9.42578125" style="6" customWidth="1"/>
    <col min="5653" max="5653" width="12.85546875" style="6" customWidth="1"/>
    <col min="5654" max="5654" width="14" style="6" customWidth="1"/>
    <col min="5655" max="5666" width="9" style="6"/>
    <col min="5667" max="5688" width="0" style="6" hidden="1" customWidth="1"/>
    <col min="5689" max="5879" width="9" style="6"/>
    <col min="5880" max="5880" width="7.140625" style="6" customWidth="1"/>
    <col min="5881" max="5881" width="1.42578125" style="6" customWidth="1"/>
    <col min="5882" max="5882" width="3.5703125" style="6" customWidth="1"/>
    <col min="5883" max="5883" width="3.7109375" style="6" customWidth="1"/>
    <col min="5884" max="5884" width="14.7109375" style="6" customWidth="1"/>
    <col min="5885" max="5885" width="77.85546875" style="6" customWidth="1"/>
    <col min="5886" max="5886" width="7.42578125" style="6" customWidth="1"/>
    <col min="5887" max="5887" width="9.5703125" style="6" customWidth="1"/>
    <col min="5888" max="5890" width="20.140625" style="6" customWidth="1"/>
    <col min="5891" max="5891" width="13.28515625" style="6" customWidth="1"/>
    <col min="5892" max="5892" width="9" style="6"/>
    <col min="5893" max="5904" width="0" style="6" hidden="1" customWidth="1"/>
    <col min="5905" max="5905" width="14" style="6" customWidth="1"/>
    <col min="5906" max="5906" width="10.5703125" style="6" customWidth="1"/>
    <col min="5907" max="5907" width="12.85546875" style="6" customWidth="1"/>
    <col min="5908" max="5908" width="9.42578125" style="6" customWidth="1"/>
    <col min="5909" max="5909" width="12.85546875" style="6" customWidth="1"/>
    <col min="5910" max="5910" width="14" style="6" customWidth="1"/>
    <col min="5911" max="5922" width="9" style="6"/>
    <col min="5923" max="5944" width="0" style="6" hidden="1" customWidth="1"/>
    <col min="5945" max="6135" width="9" style="6"/>
    <col min="6136" max="6136" width="7.140625" style="6" customWidth="1"/>
    <col min="6137" max="6137" width="1.42578125" style="6" customWidth="1"/>
    <col min="6138" max="6138" width="3.5703125" style="6" customWidth="1"/>
    <col min="6139" max="6139" width="3.7109375" style="6" customWidth="1"/>
    <col min="6140" max="6140" width="14.7109375" style="6" customWidth="1"/>
    <col min="6141" max="6141" width="77.85546875" style="6" customWidth="1"/>
    <col min="6142" max="6142" width="7.42578125" style="6" customWidth="1"/>
    <col min="6143" max="6143" width="9.5703125" style="6" customWidth="1"/>
    <col min="6144" max="6146" width="20.140625" style="6" customWidth="1"/>
    <col min="6147" max="6147" width="13.28515625" style="6" customWidth="1"/>
    <col min="6148" max="6148" width="9" style="6"/>
    <col min="6149" max="6160" width="0" style="6" hidden="1" customWidth="1"/>
    <col min="6161" max="6161" width="14" style="6" customWidth="1"/>
    <col min="6162" max="6162" width="10.5703125" style="6" customWidth="1"/>
    <col min="6163" max="6163" width="12.85546875" style="6" customWidth="1"/>
    <col min="6164" max="6164" width="9.42578125" style="6" customWidth="1"/>
    <col min="6165" max="6165" width="12.85546875" style="6" customWidth="1"/>
    <col min="6166" max="6166" width="14" style="6" customWidth="1"/>
    <col min="6167" max="6178" width="9" style="6"/>
    <col min="6179" max="6200" width="0" style="6" hidden="1" customWidth="1"/>
    <col min="6201" max="6391" width="9" style="6"/>
    <col min="6392" max="6392" width="7.140625" style="6" customWidth="1"/>
    <col min="6393" max="6393" width="1.42578125" style="6" customWidth="1"/>
    <col min="6394" max="6394" width="3.5703125" style="6" customWidth="1"/>
    <col min="6395" max="6395" width="3.7109375" style="6" customWidth="1"/>
    <col min="6396" max="6396" width="14.7109375" style="6" customWidth="1"/>
    <col min="6397" max="6397" width="77.85546875" style="6" customWidth="1"/>
    <col min="6398" max="6398" width="7.42578125" style="6" customWidth="1"/>
    <col min="6399" max="6399" width="9.5703125" style="6" customWidth="1"/>
    <col min="6400" max="6402" width="20.140625" style="6" customWidth="1"/>
    <col min="6403" max="6403" width="13.28515625" style="6" customWidth="1"/>
    <col min="6404" max="6404" width="9" style="6"/>
    <col min="6405" max="6416" width="0" style="6" hidden="1" customWidth="1"/>
    <col min="6417" max="6417" width="14" style="6" customWidth="1"/>
    <col min="6418" max="6418" width="10.5703125" style="6" customWidth="1"/>
    <col min="6419" max="6419" width="12.85546875" style="6" customWidth="1"/>
    <col min="6420" max="6420" width="9.42578125" style="6" customWidth="1"/>
    <col min="6421" max="6421" width="12.85546875" style="6" customWidth="1"/>
    <col min="6422" max="6422" width="14" style="6" customWidth="1"/>
    <col min="6423" max="6434" width="9" style="6"/>
    <col min="6435" max="6456" width="0" style="6" hidden="1" customWidth="1"/>
    <col min="6457" max="6647" width="9" style="6"/>
    <col min="6648" max="6648" width="7.140625" style="6" customWidth="1"/>
    <col min="6649" max="6649" width="1.42578125" style="6" customWidth="1"/>
    <col min="6650" max="6650" width="3.5703125" style="6" customWidth="1"/>
    <col min="6651" max="6651" width="3.7109375" style="6" customWidth="1"/>
    <col min="6652" max="6652" width="14.7109375" style="6" customWidth="1"/>
    <col min="6653" max="6653" width="77.85546875" style="6" customWidth="1"/>
    <col min="6654" max="6654" width="7.42578125" style="6" customWidth="1"/>
    <col min="6655" max="6655" width="9.5703125" style="6" customWidth="1"/>
    <col min="6656" max="6658" width="20.140625" style="6" customWidth="1"/>
    <col min="6659" max="6659" width="13.28515625" style="6" customWidth="1"/>
    <col min="6660" max="6660" width="9" style="6"/>
    <col min="6661" max="6672" width="0" style="6" hidden="1" customWidth="1"/>
    <col min="6673" max="6673" width="14" style="6" customWidth="1"/>
    <col min="6674" max="6674" width="10.5703125" style="6" customWidth="1"/>
    <col min="6675" max="6675" width="12.85546875" style="6" customWidth="1"/>
    <col min="6676" max="6676" width="9.42578125" style="6" customWidth="1"/>
    <col min="6677" max="6677" width="12.85546875" style="6" customWidth="1"/>
    <col min="6678" max="6678" width="14" style="6" customWidth="1"/>
    <col min="6679" max="6690" width="9" style="6"/>
    <col min="6691" max="6712" width="0" style="6" hidden="1" customWidth="1"/>
    <col min="6713" max="6903" width="9" style="6"/>
    <col min="6904" max="6904" width="7.140625" style="6" customWidth="1"/>
    <col min="6905" max="6905" width="1.42578125" style="6" customWidth="1"/>
    <col min="6906" max="6906" width="3.5703125" style="6" customWidth="1"/>
    <col min="6907" max="6907" width="3.7109375" style="6" customWidth="1"/>
    <col min="6908" max="6908" width="14.7109375" style="6" customWidth="1"/>
    <col min="6909" max="6909" width="77.85546875" style="6" customWidth="1"/>
    <col min="6910" max="6910" width="7.42578125" style="6" customWidth="1"/>
    <col min="6911" max="6911" width="9.5703125" style="6" customWidth="1"/>
    <col min="6912" max="6914" width="20.140625" style="6" customWidth="1"/>
    <col min="6915" max="6915" width="13.28515625" style="6" customWidth="1"/>
    <col min="6916" max="6916" width="9" style="6"/>
    <col min="6917" max="6928" width="0" style="6" hidden="1" customWidth="1"/>
    <col min="6929" max="6929" width="14" style="6" customWidth="1"/>
    <col min="6930" max="6930" width="10.5703125" style="6" customWidth="1"/>
    <col min="6931" max="6931" width="12.85546875" style="6" customWidth="1"/>
    <col min="6932" max="6932" width="9.42578125" style="6" customWidth="1"/>
    <col min="6933" max="6933" width="12.85546875" style="6" customWidth="1"/>
    <col min="6934" max="6934" width="14" style="6" customWidth="1"/>
    <col min="6935" max="6946" width="9" style="6"/>
    <col min="6947" max="6968" width="0" style="6" hidden="1" customWidth="1"/>
    <col min="6969" max="7159" width="9" style="6"/>
    <col min="7160" max="7160" width="7.140625" style="6" customWidth="1"/>
    <col min="7161" max="7161" width="1.42578125" style="6" customWidth="1"/>
    <col min="7162" max="7162" width="3.5703125" style="6" customWidth="1"/>
    <col min="7163" max="7163" width="3.7109375" style="6" customWidth="1"/>
    <col min="7164" max="7164" width="14.7109375" style="6" customWidth="1"/>
    <col min="7165" max="7165" width="77.85546875" style="6" customWidth="1"/>
    <col min="7166" max="7166" width="7.42578125" style="6" customWidth="1"/>
    <col min="7167" max="7167" width="9.5703125" style="6" customWidth="1"/>
    <col min="7168" max="7170" width="20.140625" style="6" customWidth="1"/>
    <col min="7171" max="7171" width="13.28515625" style="6" customWidth="1"/>
    <col min="7172" max="7172" width="9" style="6"/>
    <col min="7173" max="7184" width="0" style="6" hidden="1" customWidth="1"/>
    <col min="7185" max="7185" width="14" style="6" customWidth="1"/>
    <col min="7186" max="7186" width="10.5703125" style="6" customWidth="1"/>
    <col min="7187" max="7187" width="12.85546875" style="6" customWidth="1"/>
    <col min="7188" max="7188" width="9.42578125" style="6" customWidth="1"/>
    <col min="7189" max="7189" width="12.85546875" style="6" customWidth="1"/>
    <col min="7190" max="7190" width="14" style="6" customWidth="1"/>
    <col min="7191" max="7202" width="9" style="6"/>
    <col min="7203" max="7224" width="0" style="6" hidden="1" customWidth="1"/>
    <col min="7225" max="7415" width="9" style="6"/>
    <col min="7416" max="7416" width="7.140625" style="6" customWidth="1"/>
    <col min="7417" max="7417" width="1.42578125" style="6" customWidth="1"/>
    <col min="7418" max="7418" width="3.5703125" style="6" customWidth="1"/>
    <col min="7419" max="7419" width="3.7109375" style="6" customWidth="1"/>
    <col min="7420" max="7420" width="14.7109375" style="6" customWidth="1"/>
    <col min="7421" max="7421" width="77.85546875" style="6" customWidth="1"/>
    <col min="7422" max="7422" width="7.42578125" style="6" customWidth="1"/>
    <col min="7423" max="7423" width="9.5703125" style="6" customWidth="1"/>
    <col min="7424" max="7426" width="20.140625" style="6" customWidth="1"/>
    <col min="7427" max="7427" width="13.28515625" style="6" customWidth="1"/>
    <col min="7428" max="7428" width="9" style="6"/>
    <col min="7429" max="7440" width="0" style="6" hidden="1" customWidth="1"/>
    <col min="7441" max="7441" width="14" style="6" customWidth="1"/>
    <col min="7442" max="7442" width="10.5703125" style="6" customWidth="1"/>
    <col min="7443" max="7443" width="12.85546875" style="6" customWidth="1"/>
    <col min="7444" max="7444" width="9.42578125" style="6" customWidth="1"/>
    <col min="7445" max="7445" width="12.85546875" style="6" customWidth="1"/>
    <col min="7446" max="7446" width="14" style="6" customWidth="1"/>
    <col min="7447" max="7458" width="9" style="6"/>
    <col min="7459" max="7480" width="0" style="6" hidden="1" customWidth="1"/>
    <col min="7481" max="7671" width="9" style="6"/>
    <col min="7672" max="7672" width="7.140625" style="6" customWidth="1"/>
    <col min="7673" max="7673" width="1.42578125" style="6" customWidth="1"/>
    <col min="7674" max="7674" width="3.5703125" style="6" customWidth="1"/>
    <col min="7675" max="7675" width="3.7109375" style="6" customWidth="1"/>
    <col min="7676" max="7676" width="14.7109375" style="6" customWidth="1"/>
    <col min="7677" max="7677" width="77.85546875" style="6" customWidth="1"/>
    <col min="7678" max="7678" width="7.42578125" style="6" customWidth="1"/>
    <col min="7679" max="7679" width="9.5703125" style="6" customWidth="1"/>
    <col min="7680" max="7682" width="20.140625" style="6" customWidth="1"/>
    <col min="7683" max="7683" width="13.28515625" style="6" customWidth="1"/>
    <col min="7684" max="7684" width="9" style="6"/>
    <col min="7685" max="7696" width="0" style="6" hidden="1" customWidth="1"/>
    <col min="7697" max="7697" width="14" style="6" customWidth="1"/>
    <col min="7698" max="7698" width="10.5703125" style="6" customWidth="1"/>
    <col min="7699" max="7699" width="12.85546875" style="6" customWidth="1"/>
    <col min="7700" max="7700" width="9.42578125" style="6" customWidth="1"/>
    <col min="7701" max="7701" width="12.85546875" style="6" customWidth="1"/>
    <col min="7702" max="7702" width="14" style="6" customWidth="1"/>
    <col min="7703" max="7714" width="9" style="6"/>
    <col min="7715" max="7736" width="0" style="6" hidden="1" customWidth="1"/>
    <col min="7737" max="7927" width="9" style="6"/>
    <col min="7928" max="7928" width="7.140625" style="6" customWidth="1"/>
    <col min="7929" max="7929" width="1.42578125" style="6" customWidth="1"/>
    <col min="7930" max="7930" width="3.5703125" style="6" customWidth="1"/>
    <col min="7931" max="7931" width="3.7109375" style="6" customWidth="1"/>
    <col min="7932" max="7932" width="14.7109375" style="6" customWidth="1"/>
    <col min="7933" max="7933" width="77.85546875" style="6" customWidth="1"/>
    <col min="7934" max="7934" width="7.42578125" style="6" customWidth="1"/>
    <col min="7935" max="7935" width="9.5703125" style="6" customWidth="1"/>
    <col min="7936" max="7938" width="20.140625" style="6" customWidth="1"/>
    <col min="7939" max="7939" width="13.28515625" style="6" customWidth="1"/>
    <col min="7940" max="7940" width="9" style="6"/>
    <col min="7941" max="7952" width="0" style="6" hidden="1" customWidth="1"/>
    <col min="7953" max="7953" width="14" style="6" customWidth="1"/>
    <col min="7954" max="7954" width="10.5703125" style="6" customWidth="1"/>
    <col min="7955" max="7955" width="12.85546875" style="6" customWidth="1"/>
    <col min="7956" max="7956" width="9.42578125" style="6" customWidth="1"/>
    <col min="7957" max="7957" width="12.85546875" style="6" customWidth="1"/>
    <col min="7958" max="7958" width="14" style="6" customWidth="1"/>
    <col min="7959" max="7970" width="9" style="6"/>
    <col min="7971" max="7992" width="0" style="6" hidden="1" customWidth="1"/>
    <col min="7993" max="8183" width="9" style="6"/>
    <col min="8184" max="8184" width="7.140625" style="6" customWidth="1"/>
    <col min="8185" max="8185" width="1.42578125" style="6" customWidth="1"/>
    <col min="8186" max="8186" width="3.5703125" style="6" customWidth="1"/>
    <col min="8187" max="8187" width="3.7109375" style="6" customWidth="1"/>
    <col min="8188" max="8188" width="14.7109375" style="6" customWidth="1"/>
    <col min="8189" max="8189" width="77.85546875" style="6" customWidth="1"/>
    <col min="8190" max="8190" width="7.42578125" style="6" customWidth="1"/>
    <col min="8191" max="8191" width="9.5703125" style="6" customWidth="1"/>
    <col min="8192" max="8194" width="20.140625" style="6" customWidth="1"/>
    <col min="8195" max="8195" width="13.28515625" style="6" customWidth="1"/>
    <col min="8196" max="8196" width="9" style="6"/>
    <col min="8197" max="8208" width="0" style="6" hidden="1" customWidth="1"/>
    <col min="8209" max="8209" width="14" style="6" customWidth="1"/>
    <col min="8210" max="8210" width="10.5703125" style="6" customWidth="1"/>
    <col min="8211" max="8211" width="12.85546875" style="6" customWidth="1"/>
    <col min="8212" max="8212" width="9.42578125" style="6" customWidth="1"/>
    <col min="8213" max="8213" width="12.85546875" style="6" customWidth="1"/>
    <col min="8214" max="8214" width="14" style="6" customWidth="1"/>
    <col min="8215" max="8226" width="9" style="6"/>
    <col min="8227" max="8248" width="0" style="6" hidden="1" customWidth="1"/>
    <col min="8249" max="8439" width="9" style="6"/>
    <col min="8440" max="8440" width="7.140625" style="6" customWidth="1"/>
    <col min="8441" max="8441" width="1.42578125" style="6" customWidth="1"/>
    <col min="8442" max="8442" width="3.5703125" style="6" customWidth="1"/>
    <col min="8443" max="8443" width="3.7109375" style="6" customWidth="1"/>
    <col min="8444" max="8444" width="14.7109375" style="6" customWidth="1"/>
    <col min="8445" max="8445" width="77.85546875" style="6" customWidth="1"/>
    <col min="8446" max="8446" width="7.42578125" style="6" customWidth="1"/>
    <col min="8447" max="8447" width="9.5703125" style="6" customWidth="1"/>
    <col min="8448" max="8450" width="20.140625" style="6" customWidth="1"/>
    <col min="8451" max="8451" width="13.28515625" style="6" customWidth="1"/>
    <col min="8452" max="8452" width="9" style="6"/>
    <col min="8453" max="8464" width="0" style="6" hidden="1" customWidth="1"/>
    <col min="8465" max="8465" width="14" style="6" customWidth="1"/>
    <col min="8466" max="8466" width="10.5703125" style="6" customWidth="1"/>
    <col min="8467" max="8467" width="12.85546875" style="6" customWidth="1"/>
    <col min="8468" max="8468" width="9.42578125" style="6" customWidth="1"/>
    <col min="8469" max="8469" width="12.85546875" style="6" customWidth="1"/>
    <col min="8470" max="8470" width="14" style="6" customWidth="1"/>
    <col min="8471" max="8482" width="9" style="6"/>
    <col min="8483" max="8504" width="0" style="6" hidden="1" customWidth="1"/>
    <col min="8505" max="8695" width="9" style="6"/>
    <col min="8696" max="8696" width="7.140625" style="6" customWidth="1"/>
    <col min="8697" max="8697" width="1.42578125" style="6" customWidth="1"/>
    <col min="8698" max="8698" width="3.5703125" style="6" customWidth="1"/>
    <col min="8699" max="8699" width="3.7109375" style="6" customWidth="1"/>
    <col min="8700" max="8700" width="14.7109375" style="6" customWidth="1"/>
    <col min="8701" max="8701" width="77.85546875" style="6" customWidth="1"/>
    <col min="8702" max="8702" width="7.42578125" style="6" customWidth="1"/>
    <col min="8703" max="8703" width="9.5703125" style="6" customWidth="1"/>
    <col min="8704" max="8706" width="20.140625" style="6" customWidth="1"/>
    <col min="8707" max="8707" width="13.28515625" style="6" customWidth="1"/>
    <col min="8708" max="8708" width="9" style="6"/>
    <col min="8709" max="8720" width="0" style="6" hidden="1" customWidth="1"/>
    <col min="8721" max="8721" width="14" style="6" customWidth="1"/>
    <col min="8722" max="8722" width="10.5703125" style="6" customWidth="1"/>
    <col min="8723" max="8723" width="12.85546875" style="6" customWidth="1"/>
    <col min="8724" max="8724" width="9.42578125" style="6" customWidth="1"/>
    <col min="8725" max="8725" width="12.85546875" style="6" customWidth="1"/>
    <col min="8726" max="8726" width="14" style="6" customWidth="1"/>
    <col min="8727" max="8738" width="9" style="6"/>
    <col min="8739" max="8760" width="0" style="6" hidden="1" customWidth="1"/>
    <col min="8761" max="8951" width="9" style="6"/>
    <col min="8952" max="8952" width="7.140625" style="6" customWidth="1"/>
    <col min="8953" max="8953" width="1.42578125" style="6" customWidth="1"/>
    <col min="8954" max="8954" width="3.5703125" style="6" customWidth="1"/>
    <col min="8955" max="8955" width="3.7109375" style="6" customWidth="1"/>
    <col min="8956" max="8956" width="14.7109375" style="6" customWidth="1"/>
    <col min="8957" max="8957" width="77.85546875" style="6" customWidth="1"/>
    <col min="8958" max="8958" width="7.42578125" style="6" customWidth="1"/>
    <col min="8959" max="8959" width="9.5703125" style="6" customWidth="1"/>
    <col min="8960" max="8962" width="20.140625" style="6" customWidth="1"/>
    <col min="8963" max="8963" width="13.28515625" style="6" customWidth="1"/>
    <col min="8964" max="8964" width="9" style="6"/>
    <col min="8965" max="8976" width="0" style="6" hidden="1" customWidth="1"/>
    <col min="8977" max="8977" width="14" style="6" customWidth="1"/>
    <col min="8978" max="8978" width="10.5703125" style="6" customWidth="1"/>
    <col min="8979" max="8979" width="12.85546875" style="6" customWidth="1"/>
    <col min="8980" max="8980" width="9.42578125" style="6" customWidth="1"/>
    <col min="8981" max="8981" width="12.85546875" style="6" customWidth="1"/>
    <col min="8982" max="8982" width="14" style="6" customWidth="1"/>
    <col min="8983" max="8994" width="9" style="6"/>
    <col min="8995" max="9016" width="0" style="6" hidden="1" customWidth="1"/>
    <col min="9017" max="9207" width="9" style="6"/>
    <col min="9208" max="9208" width="7.140625" style="6" customWidth="1"/>
    <col min="9209" max="9209" width="1.42578125" style="6" customWidth="1"/>
    <col min="9210" max="9210" width="3.5703125" style="6" customWidth="1"/>
    <col min="9211" max="9211" width="3.7109375" style="6" customWidth="1"/>
    <col min="9212" max="9212" width="14.7109375" style="6" customWidth="1"/>
    <col min="9213" max="9213" width="77.85546875" style="6" customWidth="1"/>
    <col min="9214" max="9214" width="7.42578125" style="6" customWidth="1"/>
    <col min="9215" max="9215" width="9.5703125" style="6" customWidth="1"/>
    <col min="9216" max="9218" width="20.140625" style="6" customWidth="1"/>
    <col min="9219" max="9219" width="13.28515625" style="6" customWidth="1"/>
    <col min="9220" max="9220" width="9" style="6"/>
    <col min="9221" max="9232" width="0" style="6" hidden="1" customWidth="1"/>
    <col min="9233" max="9233" width="14" style="6" customWidth="1"/>
    <col min="9234" max="9234" width="10.5703125" style="6" customWidth="1"/>
    <col min="9235" max="9235" width="12.85546875" style="6" customWidth="1"/>
    <col min="9236" max="9236" width="9.42578125" style="6" customWidth="1"/>
    <col min="9237" max="9237" width="12.85546875" style="6" customWidth="1"/>
    <col min="9238" max="9238" width="14" style="6" customWidth="1"/>
    <col min="9239" max="9250" width="9" style="6"/>
    <col min="9251" max="9272" width="0" style="6" hidden="1" customWidth="1"/>
    <col min="9273" max="9463" width="9" style="6"/>
    <col min="9464" max="9464" width="7.140625" style="6" customWidth="1"/>
    <col min="9465" max="9465" width="1.42578125" style="6" customWidth="1"/>
    <col min="9466" max="9466" width="3.5703125" style="6" customWidth="1"/>
    <col min="9467" max="9467" width="3.7109375" style="6" customWidth="1"/>
    <col min="9468" max="9468" width="14.7109375" style="6" customWidth="1"/>
    <col min="9469" max="9469" width="77.85546875" style="6" customWidth="1"/>
    <col min="9470" max="9470" width="7.42578125" style="6" customWidth="1"/>
    <col min="9471" max="9471" width="9.5703125" style="6" customWidth="1"/>
    <col min="9472" max="9474" width="20.140625" style="6" customWidth="1"/>
    <col min="9475" max="9475" width="13.28515625" style="6" customWidth="1"/>
    <col min="9476" max="9476" width="9" style="6"/>
    <col min="9477" max="9488" width="0" style="6" hidden="1" customWidth="1"/>
    <col min="9489" max="9489" width="14" style="6" customWidth="1"/>
    <col min="9490" max="9490" width="10.5703125" style="6" customWidth="1"/>
    <col min="9491" max="9491" width="12.85546875" style="6" customWidth="1"/>
    <col min="9492" max="9492" width="9.42578125" style="6" customWidth="1"/>
    <col min="9493" max="9493" width="12.85546875" style="6" customWidth="1"/>
    <col min="9494" max="9494" width="14" style="6" customWidth="1"/>
    <col min="9495" max="9506" width="9" style="6"/>
    <col min="9507" max="9528" width="0" style="6" hidden="1" customWidth="1"/>
    <col min="9529" max="9719" width="9" style="6"/>
    <col min="9720" max="9720" width="7.140625" style="6" customWidth="1"/>
    <col min="9721" max="9721" width="1.42578125" style="6" customWidth="1"/>
    <col min="9722" max="9722" width="3.5703125" style="6" customWidth="1"/>
    <col min="9723" max="9723" width="3.7109375" style="6" customWidth="1"/>
    <col min="9724" max="9724" width="14.7109375" style="6" customWidth="1"/>
    <col min="9725" max="9725" width="77.85546875" style="6" customWidth="1"/>
    <col min="9726" max="9726" width="7.42578125" style="6" customWidth="1"/>
    <col min="9727" max="9727" width="9.5703125" style="6" customWidth="1"/>
    <col min="9728" max="9730" width="20.140625" style="6" customWidth="1"/>
    <col min="9731" max="9731" width="13.28515625" style="6" customWidth="1"/>
    <col min="9732" max="9732" width="9" style="6"/>
    <col min="9733" max="9744" width="0" style="6" hidden="1" customWidth="1"/>
    <col min="9745" max="9745" width="14" style="6" customWidth="1"/>
    <col min="9746" max="9746" width="10.5703125" style="6" customWidth="1"/>
    <col min="9747" max="9747" width="12.85546875" style="6" customWidth="1"/>
    <col min="9748" max="9748" width="9.42578125" style="6" customWidth="1"/>
    <col min="9749" max="9749" width="12.85546875" style="6" customWidth="1"/>
    <col min="9750" max="9750" width="14" style="6" customWidth="1"/>
    <col min="9751" max="9762" width="9" style="6"/>
    <col min="9763" max="9784" width="0" style="6" hidden="1" customWidth="1"/>
    <col min="9785" max="9975" width="9" style="6"/>
    <col min="9976" max="9976" width="7.140625" style="6" customWidth="1"/>
    <col min="9977" max="9977" width="1.42578125" style="6" customWidth="1"/>
    <col min="9978" max="9978" width="3.5703125" style="6" customWidth="1"/>
    <col min="9979" max="9979" width="3.7109375" style="6" customWidth="1"/>
    <col min="9980" max="9980" width="14.7109375" style="6" customWidth="1"/>
    <col min="9981" max="9981" width="77.85546875" style="6" customWidth="1"/>
    <col min="9982" max="9982" width="7.42578125" style="6" customWidth="1"/>
    <col min="9983" max="9983" width="9.5703125" style="6" customWidth="1"/>
    <col min="9984" max="9986" width="20.140625" style="6" customWidth="1"/>
    <col min="9987" max="9987" width="13.28515625" style="6" customWidth="1"/>
    <col min="9988" max="9988" width="9" style="6"/>
    <col min="9989" max="10000" width="0" style="6" hidden="1" customWidth="1"/>
    <col min="10001" max="10001" width="14" style="6" customWidth="1"/>
    <col min="10002" max="10002" width="10.5703125" style="6" customWidth="1"/>
    <col min="10003" max="10003" width="12.85546875" style="6" customWidth="1"/>
    <col min="10004" max="10004" width="9.42578125" style="6" customWidth="1"/>
    <col min="10005" max="10005" width="12.85546875" style="6" customWidth="1"/>
    <col min="10006" max="10006" width="14" style="6" customWidth="1"/>
    <col min="10007" max="10018" width="9" style="6"/>
    <col min="10019" max="10040" width="0" style="6" hidden="1" customWidth="1"/>
    <col min="10041" max="10231" width="9" style="6"/>
    <col min="10232" max="10232" width="7.140625" style="6" customWidth="1"/>
    <col min="10233" max="10233" width="1.42578125" style="6" customWidth="1"/>
    <col min="10234" max="10234" width="3.5703125" style="6" customWidth="1"/>
    <col min="10235" max="10235" width="3.7109375" style="6" customWidth="1"/>
    <col min="10236" max="10236" width="14.7109375" style="6" customWidth="1"/>
    <col min="10237" max="10237" width="77.85546875" style="6" customWidth="1"/>
    <col min="10238" max="10238" width="7.42578125" style="6" customWidth="1"/>
    <col min="10239" max="10239" width="9.5703125" style="6" customWidth="1"/>
    <col min="10240" max="10242" width="20.140625" style="6" customWidth="1"/>
    <col min="10243" max="10243" width="13.28515625" style="6" customWidth="1"/>
    <col min="10244" max="10244" width="9" style="6"/>
    <col min="10245" max="10256" width="0" style="6" hidden="1" customWidth="1"/>
    <col min="10257" max="10257" width="14" style="6" customWidth="1"/>
    <col min="10258" max="10258" width="10.5703125" style="6" customWidth="1"/>
    <col min="10259" max="10259" width="12.85546875" style="6" customWidth="1"/>
    <col min="10260" max="10260" width="9.42578125" style="6" customWidth="1"/>
    <col min="10261" max="10261" width="12.85546875" style="6" customWidth="1"/>
    <col min="10262" max="10262" width="14" style="6" customWidth="1"/>
    <col min="10263" max="10274" width="9" style="6"/>
    <col min="10275" max="10296" width="0" style="6" hidden="1" customWidth="1"/>
    <col min="10297" max="10487" width="9" style="6"/>
    <col min="10488" max="10488" width="7.140625" style="6" customWidth="1"/>
    <col min="10489" max="10489" width="1.42578125" style="6" customWidth="1"/>
    <col min="10490" max="10490" width="3.5703125" style="6" customWidth="1"/>
    <col min="10491" max="10491" width="3.7109375" style="6" customWidth="1"/>
    <col min="10492" max="10492" width="14.7109375" style="6" customWidth="1"/>
    <col min="10493" max="10493" width="77.85546875" style="6" customWidth="1"/>
    <col min="10494" max="10494" width="7.42578125" style="6" customWidth="1"/>
    <col min="10495" max="10495" width="9.5703125" style="6" customWidth="1"/>
    <col min="10496" max="10498" width="20.140625" style="6" customWidth="1"/>
    <col min="10499" max="10499" width="13.28515625" style="6" customWidth="1"/>
    <col min="10500" max="10500" width="9" style="6"/>
    <col min="10501" max="10512" width="0" style="6" hidden="1" customWidth="1"/>
    <col min="10513" max="10513" width="14" style="6" customWidth="1"/>
    <col min="10514" max="10514" width="10.5703125" style="6" customWidth="1"/>
    <col min="10515" max="10515" width="12.85546875" style="6" customWidth="1"/>
    <col min="10516" max="10516" width="9.42578125" style="6" customWidth="1"/>
    <col min="10517" max="10517" width="12.85546875" style="6" customWidth="1"/>
    <col min="10518" max="10518" width="14" style="6" customWidth="1"/>
    <col min="10519" max="10530" width="9" style="6"/>
    <col min="10531" max="10552" width="0" style="6" hidden="1" customWidth="1"/>
    <col min="10553" max="10743" width="9" style="6"/>
    <col min="10744" max="10744" width="7.140625" style="6" customWidth="1"/>
    <col min="10745" max="10745" width="1.42578125" style="6" customWidth="1"/>
    <col min="10746" max="10746" width="3.5703125" style="6" customWidth="1"/>
    <col min="10747" max="10747" width="3.7109375" style="6" customWidth="1"/>
    <col min="10748" max="10748" width="14.7109375" style="6" customWidth="1"/>
    <col min="10749" max="10749" width="77.85546875" style="6" customWidth="1"/>
    <col min="10750" max="10750" width="7.42578125" style="6" customWidth="1"/>
    <col min="10751" max="10751" width="9.5703125" style="6" customWidth="1"/>
    <col min="10752" max="10754" width="20.140625" style="6" customWidth="1"/>
    <col min="10755" max="10755" width="13.28515625" style="6" customWidth="1"/>
    <col min="10756" max="10756" width="9" style="6"/>
    <col min="10757" max="10768" width="0" style="6" hidden="1" customWidth="1"/>
    <col min="10769" max="10769" width="14" style="6" customWidth="1"/>
    <col min="10770" max="10770" width="10.5703125" style="6" customWidth="1"/>
    <col min="10771" max="10771" width="12.85546875" style="6" customWidth="1"/>
    <col min="10772" max="10772" width="9.42578125" style="6" customWidth="1"/>
    <col min="10773" max="10773" width="12.85546875" style="6" customWidth="1"/>
    <col min="10774" max="10774" width="14" style="6" customWidth="1"/>
    <col min="10775" max="10786" width="9" style="6"/>
    <col min="10787" max="10808" width="0" style="6" hidden="1" customWidth="1"/>
    <col min="10809" max="10999" width="9" style="6"/>
    <col min="11000" max="11000" width="7.140625" style="6" customWidth="1"/>
    <col min="11001" max="11001" width="1.42578125" style="6" customWidth="1"/>
    <col min="11002" max="11002" width="3.5703125" style="6" customWidth="1"/>
    <col min="11003" max="11003" width="3.7109375" style="6" customWidth="1"/>
    <col min="11004" max="11004" width="14.7109375" style="6" customWidth="1"/>
    <col min="11005" max="11005" width="77.85546875" style="6" customWidth="1"/>
    <col min="11006" max="11006" width="7.42578125" style="6" customWidth="1"/>
    <col min="11007" max="11007" width="9.5703125" style="6" customWidth="1"/>
    <col min="11008" max="11010" width="20.140625" style="6" customWidth="1"/>
    <col min="11011" max="11011" width="13.28515625" style="6" customWidth="1"/>
    <col min="11012" max="11012" width="9" style="6"/>
    <col min="11013" max="11024" width="0" style="6" hidden="1" customWidth="1"/>
    <col min="11025" max="11025" width="14" style="6" customWidth="1"/>
    <col min="11026" max="11026" width="10.5703125" style="6" customWidth="1"/>
    <col min="11027" max="11027" width="12.85546875" style="6" customWidth="1"/>
    <col min="11028" max="11028" width="9.42578125" style="6" customWidth="1"/>
    <col min="11029" max="11029" width="12.85546875" style="6" customWidth="1"/>
    <col min="11030" max="11030" width="14" style="6" customWidth="1"/>
    <col min="11031" max="11042" width="9" style="6"/>
    <col min="11043" max="11064" width="0" style="6" hidden="1" customWidth="1"/>
    <col min="11065" max="11255" width="9" style="6"/>
    <col min="11256" max="11256" width="7.140625" style="6" customWidth="1"/>
    <col min="11257" max="11257" width="1.42578125" style="6" customWidth="1"/>
    <col min="11258" max="11258" width="3.5703125" style="6" customWidth="1"/>
    <col min="11259" max="11259" width="3.7109375" style="6" customWidth="1"/>
    <col min="11260" max="11260" width="14.7109375" style="6" customWidth="1"/>
    <col min="11261" max="11261" width="77.85546875" style="6" customWidth="1"/>
    <col min="11262" max="11262" width="7.42578125" style="6" customWidth="1"/>
    <col min="11263" max="11263" width="9.5703125" style="6" customWidth="1"/>
    <col min="11264" max="11266" width="20.140625" style="6" customWidth="1"/>
    <col min="11267" max="11267" width="13.28515625" style="6" customWidth="1"/>
    <col min="11268" max="11268" width="9" style="6"/>
    <col min="11269" max="11280" width="0" style="6" hidden="1" customWidth="1"/>
    <col min="11281" max="11281" width="14" style="6" customWidth="1"/>
    <col min="11282" max="11282" width="10.5703125" style="6" customWidth="1"/>
    <col min="11283" max="11283" width="12.85546875" style="6" customWidth="1"/>
    <col min="11284" max="11284" width="9.42578125" style="6" customWidth="1"/>
    <col min="11285" max="11285" width="12.85546875" style="6" customWidth="1"/>
    <col min="11286" max="11286" width="14" style="6" customWidth="1"/>
    <col min="11287" max="11298" width="9" style="6"/>
    <col min="11299" max="11320" width="0" style="6" hidden="1" customWidth="1"/>
    <col min="11321" max="11511" width="9" style="6"/>
    <col min="11512" max="11512" width="7.140625" style="6" customWidth="1"/>
    <col min="11513" max="11513" width="1.42578125" style="6" customWidth="1"/>
    <col min="11514" max="11514" width="3.5703125" style="6" customWidth="1"/>
    <col min="11515" max="11515" width="3.7109375" style="6" customWidth="1"/>
    <col min="11516" max="11516" width="14.7109375" style="6" customWidth="1"/>
    <col min="11517" max="11517" width="77.85546875" style="6" customWidth="1"/>
    <col min="11518" max="11518" width="7.42578125" style="6" customWidth="1"/>
    <col min="11519" max="11519" width="9.5703125" style="6" customWidth="1"/>
    <col min="11520" max="11522" width="20.140625" style="6" customWidth="1"/>
    <col min="11523" max="11523" width="13.28515625" style="6" customWidth="1"/>
    <col min="11524" max="11524" width="9" style="6"/>
    <col min="11525" max="11536" width="0" style="6" hidden="1" customWidth="1"/>
    <col min="11537" max="11537" width="14" style="6" customWidth="1"/>
    <col min="11538" max="11538" width="10.5703125" style="6" customWidth="1"/>
    <col min="11539" max="11539" width="12.85546875" style="6" customWidth="1"/>
    <col min="11540" max="11540" width="9.42578125" style="6" customWidth="1"/>
    <col min="11541" max="11541" width="12.85546875" style="6" customWidth="1"/>
    <col min="11542" max="11542" width="14" style="6" customWidth="1"/>
    <col min="11543" max="11554" width="9" style="6"/>
    <col min="11555" max="11576" width="0" style="6" hidden="1" customWidth="1"/>
    <col min="11577" max="11767" width="9" style="6"/>
    <col min="11768" max="11768" width="7.140625" style="6" customWidth="1"/>
    <col min="11769" max="11769" width="1.42578125" style="6" customWidth="1"/>
    <col min="11770" max="11770" width="3.5703125" style="6" customWidth="1"/>
    <col min="11771" max="11771" width="3.7109375" style="6" customWidth="1"/>
    <col min="11772" max="11772" width="14.7109375" style="6" customWidth="1"/>
    <col min="11773" max="11773" width="77.85546875" style="6" customWidth="1"/>
    <col min="11774" max="11774" width="7.42578125" style="6" customWidth="1"/>
    <col min="11775" max="11775" width="9.5703125" style="6" customWidth="1"/>
    <col min="11776" max="11778" width="20.140625" style="6" customWidth="1"/>
    <col min="11779" max="11779" width="13.28515625" style="6" customWidth="1"/>
    <col min="11780" max="11780" width="9" style="6"/>
    <col min="11781" max="11792" width="0" style="6" hidden="1" customWidth="1"/>
    <col min="11793" max="11793" width="14" style="6" customWidth="1"/>
    <col min="11794" max="11794" width="10.5703125" style="6" customWidth="1"/>
    <col min="11795" max="11795" width="12.85546875" style="6" customWidth="1"/>
    <col min="11796" max="11796" width="9.42578125" style="6" customWidth="1"/>
    <col min="11797" max="11797" width="12.85546875" style="6" customWidth="1"/>
    <col min="11798" max="11798" width="14" style="6" customWidth="1"/>
    <col min="11799" max="11810" width="9" style="6"/>
    <col min="11811" max="11832" width="0" style="6" hidden="1" customWidth="1"/>
    <col min="11833" max="12023" width="9" style="6"/>
    <col min="12024" max="12024" width="7.140625" style="6" customWidth="1"/>
    <col min="12025" max="12025" width="1.42578125" style="6" customWidth="1"/>
    <col min="12026" max="12026" width="3.5703125" style="6" customWidth="1"/>
    <col min="12027" max="12027" width="3.7109375" style="6" customWidth="1"/>
    <col min="12028" max="12028" width="14.7109375" style="6" customWidth="1"/>
    <col min="12029" max="12029" width="77.85546875" style="6" customWidth="1"/>
    <col min="12030" max="12030" width="7.42578125" style="6" customWidth="1"/>
    <col min="12031" max="12031" width="9.5703125" style="6" customWidth="1"/>
    <col min="12032" max="12034" width="20.140625" style="6" customWidth="1"/>
    <col min="12035" max="12035" width="13.28515625" style="6" customWidth="1"/>
    <col min="12036" max="12036" width="9" style="6"/>
    <col min="12037" max="12048" width="0" style="6" hidden="1" customWidth="1"/>
    <col min="12049" max="12049" width="14" style="6" customWidth="1"/>
    <col min="12050" max="12050" width="10.5703125" style="6" customWidth="1"/>
    <col min="12051" max="12051" width="12.85546875" style="6" customWidth="1"/>
    <col min="12052" max="12052" width="9.42578125" style="6" customWidth="1"/>
    <col min="12053" max="12053" width="12.85546875" style="6" customWidth="1"/>
    <col min="12054" max="12054" width="14" style="6" customWidth="1"/>
    <col min="12055" max="12066" width="9" style="6"/>
    <col min="12067" max="12088" width="0" style="6" hidden="1" customWidth="1"/>
    <col min="12089" max="12279" width="9" style="6"/>
    <col min="12280" max="12280" width="7.140625" style="6" customWidth="1"/>
    <col min="12281" max="12281" width="1.42578125" style="6" customWidth="1"/>
    <col min="12282" max="12282" width="3.5703125" style="6" customWidth="1"/>
    <col min="12283" max="12283" width="3.7109375" style="6" customWidth="1"/>
    <col min="12284" max="12284" width="14.7109375" style="6" customWidth="1"/>
    <col min="12285" max="12285" width="77.85546875" style="6" customWidth="1"/>
    <col min="12286" max="12286" width="7.42578125" style="6" customWidth="1"/>
    <col min="12287" max="12287" width="9.5703125" style="6" customWidth="1"/>
    <col min="12288" max="12290" width="20.140625" style="6" customWidth="1"/>
    <col min="12291" max="12291" width="13.28515625" style="6" customWidth="1"/>
    <col min="12292" max="12292" width="9" style="6"/>
    <col min="12293" max="12304" width="0" style="6" hidden="1" customWidth="1"/>
    <col min="12305" max="12305" width="14" style="6" customWidth="1"/>
    <col min="12306" max="12306" width="10.5703125" style="6" customWidth="1"/>
    <col min="12307" max="12307" width="12.85546875" style="6" customWidth="1"/>
    <col min="12308" max="12308" width="9.42578125" style="6" customWidth="1"/>
    <col min="12309" max="12309" width="12.85546875" style="6" customWidth="1"/>
    <col min="12310" max="12310" width="14" style="6" customWidth="1"/>
    <col min="12311" max="12322" width="9" style="6"/>
    <col min="12323" max="12344" width="0" style="6" hidden="1" customWidth="1"/>
    <col min="12345" max="12535" width="9" style="6"/>
    <col min="12536" max="12536" width="7.140625" style="6" customWidth="1"/>
    <col min="12537" max="12537" width="1.42578125" style="6" customWidth="1"/>
    <col min="12538" max="12538" width="3.5703125" style="6" customWidth="1"/>
    <col min="12539" max="12539" width="3.7109375" style="6" customWidth="1"/>
    <col min="12540" max="12540" width="14.7109375" style="6" customWidth="1"/>
    <col min="12541" max="12541" width="77.85546875" style="6" customWidth="1"/>
    <col min="12542" max="12542" width="7.42578125" style="6" customWidth="1"/>
    <col min="12543" max="12543" width="9.5703125" style="6" customWidth="1"/>
    <col min="12544" max="12546" width="20.140625" style="6" customWidth="1"/>
    <col min="12547" max="12547" width="13.28515625" style="6" customWidth="1"/>
    <col min="12548" max="12548" width="9" style="6"/>
    <col min="12549" max="12560" width="0" style="6" hidden="1" customWidth="1"/>
    <col min="12561" max="12561" width="14" style="6" customWidth="1"/>
    <col min="12562" max="12562" width="10.5703125" style="6" customWidth="1"/>
    <col min="12563" max="12563" width="12.85546875" style="6" customWidth="1"/>
    <col min="12564" max="12564" width="9.42578125" style="6" customWidth="1"/>
    <col min="12565" max="12565" width="12.85546875" style="6" customWidth="1"/>
    <col min="12566" max="12566" width="14" style="6" customWidth="1"/>
    <col min="12567" max="12578" width="9" style="6"/>
    <col min="12579" max="12600" width="0" style="6" hidden="1" customWidth="1"/>
    <col min="12601" max="12791" width="9" style="6"/>
    <col min="12792" max="12792" width="7.140625" style="6" customWidth="1"/>
    <col min="12793" max="12793" width="1.42578125" style="6" customWidth="1"/>
    <col min="12794" max="12794" width="3.5703125" style="6" customWidth="1"/>
    <col min="12795" max="12795" width="3.7109375" style="6" customWidth="1"/>
    <col min="12796" max="12796" width="14.7109375" style="6" customWidth="1"/>
    <col min="12797" max="12797" width="77.85546875" style="6" customWidth="1"/>
    <col min="12798" max="12798" width="7.42578125" style="6" customWidth="1"/>
    <col min="12799" max="12799" width="9.5703125" style="6" customWidth="1"/>
    <col min="12800" max="12802" width="20.140625" style="6" customWidth="1"/>
    <col min="12803" max="12803" width="13.28515625" style="6" customWidth="1"/>
    <col min="12804" max="12804" width="9" style="6"/>
    <col min="12805" max="12816" width="0" style="6" hidden="1" customWidth="1"/>
    <col min="12817" max="12817" width="14" style="6" customWidth="1"/>
    <col min="12818" max="12818" width="10.5703125" style="6" customWidth="1"/>
    <col min="12819" max="12819" width="12.85546875" style="6" customWidth="1"/>
    <col min="12820" max="12820" width="9.42578125" style="6" customWidth="1"/>
    <col min="12821" max="12821" width="12.85546875" style="6" customWidth="1"/>
    <col min="12822" max="12822" width="14" style="6" customWidth="1"/>
    <col min="12823" max="12834" width="9" style="6"/>
    <col min="12835" max="12856" width="0" style="6" hidden="1" customWidth="1"/>
    <col min="12857" max="13047" width="9" style="6"/>
    <col min="13048" max="13048" width="7.140625" style="6" customWidth="1"/>
    <col min="13049" max="13049" width="1.42578125" style="6" customWidth="1"/>
    <col min="13050" max="13050" width="3.5703125" style="6" customWidth="1"/>
    <col min="13051" max="13051" width="3.7109375" style="6" customWidth="1"/>
    <col min="13052" max="13052" width="14.7109375" style="6" customWidth="1"/>
    <col min="13053" max="13053" width="77.85546875" style="6" customWidth="1"/>
    <col min="13054" max="13054" width="7.42578125" style="6" customWidth="1"/>
    <col min="13055" max="13055" width="9.5703125" style="6" customWidth="1"/>
    <col min="13056" max="13058" width="20.140625" style="6" customWidth="1"/>
    <col min="13059" max="13059" width="13.28515625" style="6" customWidth="1"/>
    <col min="13060" max="13060" width="9" style="6"/>
    <col min="13061" max="13072" width="0" style="6" hidden="1" customWidth="1"/>
    <col min="13073" max="13073" width="14" style="6" customWidth="1"/>
    <col min="13074" max="13074" width="10.5703125" style="6" customWidth="1"/>
    <col min="13075" max="13075" width="12.85546875" style="6" customWidth="1"/>
    <col min="13076" max="13076" width="9.42578125" style="6" customWidth="1"/>
    <col min="13077" max="13077" width="12.85546875" style="6" customWidth="1"/>
    <col min="13078" max="13078" width="14" style="6" customWidth="1"/>
    <col min="13079" max="13090" width="9" style="6"/>
    <col min="13091" max="13112" width="0" style="6" hidden="1" customWidth="1"/>
    <col min="13113" max="13303" width="9" style="6"/>
    <col min="13304" max="13304" width="7.140625" style="6" customWidth="1"/>
    <col min="13305" max="13305" width="1.42578125" style="6" customWidth="1"/>
    <col min="13306" max="13306" width="3.5703125" style="6" customWidth="1"/>
    <col min="13307" max="13307" width="3.7109375" style="6" customWidth="1"/>
    <col min="13308" max="13308" width="14.7109375" style="6" customWidth="1"/>
    <col min="13309" max="13309" width="77.85546875" style="6" customWidth="1"/>
    <col min="13310" max="13310" width="7.42578125" style="6" customWidth="1"/>
    <col min="13311" max="13311" width="9.5703125" style="6" customWidth="1"/>
    <col min="13312" max="13314" width="20.140625" style="6" customWidth="1"/>
    <col min="13315" max="13315" width="13.28515625" style="6" customWidth="1"/>
    <col min="13316" max="13316" width="9" style="6"/>
    <col min="13317" max="13328" width="0" style="6" hidden="1" customWidth="1"/>
    <col min="13329" max="13329" width="14" style="6" customWidth="1"/>
    <col min="13330" max="13330" width="10.5703125" style="6" customWidth="1"/>
    <col min="13331" max="13331" width="12.85546875" style="6" customWidth="1"/>
    <col min="13332" max="13332" width="9.42578125" style="6" customWidth="1"/>
    <col min="13333" max="13333" width="12.85546875" style="6" customWidth="1"/>
    <col min="13334" max="13334" width="14" style="6" customWidth="1"/>
    <col min="13335" max="13346" width="9" style="6"/>
    <col min="13347" max="13368" width="0" style="6" hidden="1" customWidth="1"/>
    <col min="13369" max="13559" width="9" style="6"/>
    <col min="13560" max="13560" width="7.140625" style="6" customWidth="1"/>
    <col min="13561" max="13561" width="1.42578125" style="6" customWidth="1"/>
    <col min="13562" max="13562" width="3.5703125" style="6" customWidth="1"/>
    <col min="13563" max="13563" width="3.7109375" style="6" customWidth="1"/>
    <col min="13564" max="13564" width="14.7109375" style="6" customWidth="1"/>
    <col min="13565" max="13565" width="77.85546875" style="6" customWidth="1"/>
    <col min="13566" max="13566" width="7.42578125" style="6" customWidth="1"/>
    <col min="13567" max="13567" width="9.5703125" style="6" customWidth="1"/>
    <col min="13568" max="13570" width="20.140625" style="6" customWidth="1"/>
    <col min="13571" max="13571" width="13.28515625" style="6" customWidth="1"/>
    <col min="13572" max="13572" width="9" style="6"/>
    <col min="13573" max="13584" width="0" style="6" hidden="1" customWidth="1"/>
    <col min="13585" max="13585" width="14" style="6" customWidth="1"/>
    <col min="13586" max="13586" width="10.5703125" style="6" customWidth="1"/>
    <col min="13587" max="13587" width="12.85546875" style="6" customWidth="1"/>
    <col min="13588" max="13588" width="9.42578125" style="6" customWidth="1"/>
    <col min="13589" max="13589" width="12.85546875" style="6" customWidth="1"/>
    <col min="13590" max="13590" width="14" style="6" customWidth="1"/>
    <col min="13591" max="13602" width="9" style="6"/>
    <col min="13603" max="13624" width="0" style="6" hidden="1" customWidth="1"/>
    <col min="13625" max="13815" width="9" style="6"/>
    <col min="13816" max="13816" width="7.140625" style="6" customWidth="1"/>
    <col min="13817" max="13817" width="1.42578125" style="6" customWidth="1"/>
    <col min="13818" max="13818" width="3.5703125" style="6" customWidth="1"/>
    <col min="13819" max="13819" width="3.7109375" style="6" customWidth="1"/>
    <col min="13820" max="13820" width="14.7109375" style="6" customWidth="1"/>
    <col min="13821" max="13821" width="77.85546875" style="6" customWidth="1"/>
    <col min="13822" max="13822" width="7.42578125" style="6" customWidth="1"/>
    <col min="13823" max="13823" width="9.5703125" style="6" customWidth="1"/>
    <col min="13824" max="13826" width="20.140625" style="6" customWidth="1"/>
    <col min="13827" max="13827" width="13.28515625" style="6" customWidth="1"/>
    <col min="13828" max="13828" width="9" style="6"/>
    <col min="13829" max="13840" width="0" style="6" hidden="1" customWidth="1"/>
    <col min="13841" max="13841" width="14" style="6" customWidth="1"/>
    <col min="13842" max="13842" width="10.5703125" style="6" customWidth="1"/>
    <col min="13843" max="13843" width="12.85546875" style="6" customWidth="1"/>
    <col min="13844" max="13844" width="9.42578125" style="6" customWidth="1"/>
    <col min="13845" max="13845" width="12.85546875" style="6" customWidth="1"/>
    <col min="13846" max="13846" width="14" style="6" customWidth="1"/>
    <col min="13847" max="13858" width="9" style="6"/>
    <col min="13859" max="13880" width="0" style="6" hidden="1" customWidth="1"/>
    <col min="13881" max="14071" width="9" style="6"/>
    <col min="14072" max="14072" width="7.140625" style="6" customWidth="1"/>
    <col min="14073" max="14073" width="1.42578125" style="6" customWidth="1"/>
    <col min="14074" max="14074" width="3.5703125" style="6" customWidth="1"/>
    <col min="14075" max="14075" width="3.7109375" style="6" customWidth="1"/>
    <col min="14076" max="14076" width="14.7109375" style="6" customWidth="1"/>
    <col min="14077" max="14077" width="77.85546875" style="6" customWidth="1"/>
    <col min="14078" max="14078" width="7.42578125" style="6" customWidth="1"/>
    <col min="14079" max="14079" width="9.5703125" style="6" customWidth="1"/>
    <col min="14080" max="14082" width="20.140625" style="6" customWidth="1"/>
    <col min="14083" max="14083" width="13.28515625" style="6" customWidth="1"/>
    <col min="14084" max="14084" width="9" style="6"/>
    <col min="14085" max="14096" width="0" style="6" hidden="1" customWidth="1"/>
    <col min="14097" max="14097" width="14" style="6" customWidth="1"/>
    <col min="14098" max="14098" width="10.5703125" style="6" customWidth="1"/>
    <col min="14099" max="14099" width="12.85546875" style="6" customWidth="1"/>
    <col min="14100" max="14100" width="9.42578125" style="6" customWidth="1"/>
    <col min="14101" max="14101" width="12.85546875" style="6" customWidth="1"/>
    <col min="14102" max="14102" width="14" style="6" customWidth="1"/>
    <col min="14103" max="14114" width="9" style="6"/>
    <col min="14115" max="14136" width="0" style="6" hidden="1" customWidth="1"/>
    <col min="14137" max="14327" width="9" style="6"/>
    <col min="14328" max="14328" width="7.140625" style="6" customWidth="1"/>
    <col min="14329" max="14329" width="1.42578125" style="6" customWidth="1"/>
    <col min="14330" max="14330" width="3.5703125" style="6" customWidth="1"/>
    <col min="14331" max="14331" width="3.7109375" style="6" customWidth="1"/>
    <col min="14332" max="14332" width="14.7109375" style="6" customWidth="1"/>
    <col min="14333" max="14333" width="77.85546875" style="6" customWidth="1"/>
    <col min="14334" max="14334" width="7.42578125" style="6" customWidth="1"/>
    <col min="14335" max="14335" width="9.5703125" style="6" customWidth="1"/>
    <col min="14336" max="14338" width="20.140625" style="6" customWidth="1"/>
    <col min="14339" max="14339" width="13.28515625" style="6" customWidth="1"/>
    <col min="14340" max="14340" width="9" style="6"/>
    <col min="14341" max="14352" width="0" style="6" hidden="1" customWidth="1"/>
    <col min="14353" max="14353" width="14" style="6" customWidth="1"/>
    <col min="14354" max="14354" width="10.5703125" style="6" customWidth="1"/>
    <col min="14355" max="14355" width="12.85546875" style="6" customWidth="1"/>
    <col min="14356" max="14356" width="9.42578125" style="6" customWidth="1"/>
    <col min="14357" max="14357" width="12.85546875" style="6" customWidth="1"/>
    <col min="14358" max="14358" width="14" style="6" customWidth="1"/>
    <col min="14359" max="14370" width="9" style="6"/>
    <col min="14371" max="14392" width="0" style="6" hidden="1" customWidth="1"/>
    <col min="14393" max="14583" width="9" style="6"/>
    <col min="14584" max="14584" width="7.140625" style="6" customWidth="1"/>
    <col min="14585" max="14585" width="1.42578125" style="6" customWidth="1"/>
    <col min="14586" max="14586" width="3.5703125" style="6" customWidth="1"/>
    <col min="14587" max="14587" width="3.7109375" style="6" customWidth="1"/>
    <col min="14588" max="14588" width="14.7109375" style="6" customWidth="1"/>
    <col min="14589" max="14589" width="77.85546875" style="6" customWidth="1"/>
    <col min="14590" max="14590" width="7.42578125" style="6" customWidth="1"/>
    <col min="14591" max="14591" width="9.5703125" style="6" customWidth="1"/>
    <col min="14592" max="14594" width="20.140625" style="6" customWidth="1"/>
    <col min="14595" max="14595" width="13.28515625" style="6" customWidth="1"/>
    <col min="14596" max="14596" width="9" style="6"/>
    <col min="14597" max="14608" width="0" style="6" hidden="1" customWidth="1"/>
    <col min="14609" max="14609" width="14" style="6" customWidth="1"/>
    <col min="14610" max="14610" width="10.5703125" style="6" customWidth="1"/>
    <col min="14611" max="14611" width="12.85546875" style="6" customWidth="1"/>
    <col min="14612" max="14612" width="9.42578125" style="6" customWidth="1"/>
    <col min="14613" max="14613" width="12.85546875" style="6" customWidth="1"/>
    <col min="14614" max="14614" width="14" style="6" customWidth="1"/>
    <col min="14615" max="14626" width="9" style="6"/>
    <col min="14627" max="14648" width="0" style="6" hidden="1" customWidth="1"/>
    <col min="14649" max="14839" width="9" style="6"/>
    <col min="14840" max="14840" width="7.140625" style="6" customWidth="1"/>
    <col min="14841" max="14841" width="1.42578125" style="6" customWidth="1"/>
    <col min="14842" max="14842" width="3.5703125" style="6" customWidth="1"/>
    <col min="14843" max="14843" width="3.7109375" style="6" customWidth="1"/>
    <col min="14844" max="14844" width="14.7109375" style="6" customWidth="1"/>
    <col min="14845" max="14845" width="77.85546875" style="6" customWidth="1"/>
    <col min="14846" max="14846" width="7.42578125" style="6" customWidth="1"/>
    <col min="14847" max="14847" width="9.5703125" style="6" customWidth="1"/>
    <col min="14848" max="14850" width="20.140625" style="6" customWidth="1"/>
    <col min="14851" max="14851" width="13.28515625" style="6" customWidth="1"/>
    <col min="14852" max="14852" width="9" style="6"/>
    <col min="14853" max="14864" width="0" style="6" hidden="1" customWidth="1"/>
    <col min="14865" max="14865" width="14" style="6" customWidth="1"/>
    <col min="14866" max="14866" width="10.5703125" style="6" customWidth="1"/>
    <col min="14867" max="14867" width="12.85546875" style="6" customWidth="1"/>
    <col min="14868" max="14868" width="9.42578125" style="6" customWidth="1"/>
    <col min="14869" max="14869" width="12.85546875" style="6" customWidth="1"/>
    <col min="14870" max="14870" width="14" style="6" customWidth="1"/>
    <col min="14871" max="14882" width="9" style="6"/>
    <col min="14883" max="14904" width="0" style="6" hidden="1" customWidth="1"/>
    <col min="14905" max="15095" width="9" style="6"/>
    <col min="15096" max="15096" width="7.140625" style="6" customWidth="1"/>
    <col min="15097" max="15097" width="1.42578125" style="6" customWidth="1"/>
    <col min="15098" max="15098" width="3.5703125" style="6" customWidth="1"/>
    <col min="15099" max="15099" width="3.7109375" style="6" customWidth="1"/>
    <col min="15100" max="15100" width="14.7109375" style="6" customWidth="1"/>
    <col min="15101" max="15101" width="77.85546875" style="6" customWidth="1"/>
    <col min="15102" max="15102" width="7.42578125" style="6" customWidth="1"/>
    <col min="15103" max="15103" width="9.5703125" style="6" customWidth="1"/>
    <col min="15104" max="15106" width="20.140625" style="6" customWidth="1"/>
    <col min="15107" max="15107" width="13.28515625" style="6" customWidth="1"/>
    <col min="15108" max="15108" width="9" style="6"/>
    <col min="15109" max="15120" width="0" style="6" hidden="1" customWidth="1"/>
    <col min="15121" max="15121" width="14" style="6" customWidth="1"/>
    <col min="15122" max="15122" width="10.5703125" style="6" customWidth="1"/>
    <col min="15123" max="15123" width="12.85546875" style="6" customWidth="1"/>
    <col min="15124" max="15124" width="9.42578125" style="6" customWidth="1"/>
    <col min="15125" max="15125" width="12.85546875" style="6" customWidth="1"/>
    <col min="15126" max="15126" width="14" style="6" customWidth="1"/>
    <col min="15127" max="15138" width="9" style="6"/>
    <col min="15139" max="15160" width="0" style="6" hidden="1" customWidth="1"/>
    <col min="15161" max="15351" width="9" style="6"/>
    <col min="15352" max="15352" width="7.140625" style="6" customWidth="1"/>
    <col min="15353" max="15353" width="1.42578125" style="6" customWidth="1"/>
    <col min="15354" max="15354" width="3.5703125" style="6" customWidth="1"/>
    <col min="15355" max="15355" width="3.7109375" style="6" customWidth="1"/>
    <col min="15356" max="15356" width="14.7109375" style="6" customWidth="1"/>
    <col min="15357" max="15357" width="77.85546875" style="6" customWidth="1"/>
    <col min="15358" max="15358" width="7.42578125" style="6" customWidth="1"/>
    <col min="15359" max="15359" width="9.5703125" style="6" customWidth="1"/>
    <col min="15360" max="15362" width="20.140625" style="6" customWidth="1"/>
    <col min="15363" max="15363" width="13.28515625" style="6" customWidth="1"/>
    <col min="15364" max="15364" width="9" style="6"/>
    <col min="15365" max="15376" width="0" style="6" hidden="1" customWidth="1"/>
    <col min="15377" max="15377" width="14" style="6" customWidth="1"/>
    <col min="15378" max="15378" width="10.5703125" style="6" customWidth="1"/>
    <col min="15379" max="15379" width="12.85546875" style="6" customWidth="1"/>
    <col min="15380" max="15380" width="9.42578125" style="6" customWidth="1"/>
    <col min="15381" max="15381" width="12.85546875" style="6" customWidth="1"/>
    <col min="15382" max="15382" width="14" style="6" customWidth="1"/>
    <col min="15383" max="15394" width="9" style="6"/>
    <col min="15395" max="15416" width="0" style="6" hidden="1" customWidth="1"/>
    <col min="15417" max="15607" width="9" style="6"/>
    <col min="15608" max="15608" width="7.140625" style="6" customWidth="1"/>
    <col min="15609" max="15609" width="1.42578125" style="6" customWidth="1"/>
    <col min="15610" max="15610" width="3.5703125" style="6" customWidth="1"/>
    <col min="15611" max="15611" width="3.7109375" style="6" customWidth="1"/>
    <col min="15612" max="15612" width="14.7109375" style="6" customWidth="1"/>
    <col min="15613" max="15613" width="77.85546875" style="6" customWidth="1"/>
    <col min="15614" max="15614" width="7.42578125" style="6" customWidth="1"/>
    <col min="15615" max="15615" width="9.5703125" style="6" customWidth="1"/>
    <col min="15616" max="15618" width="20.140625" style="6" customWidth="1"/>
    <col min="15619" max="15619" width="13.28515625" style="6" customWidth="1"/>
    <col min="15620" max="15620" width="9" style="6"/>
    <col min="15621" max="15632" width="0" style="6" hidden="1" customWidth="1"/>
    <col min="15633" max="15633" width="14" style="6" customWidth="1"/>
    <col min="15634" max="15634" width="10.5703125" style="6" customWidth="1"/>
    <col min="15635" max="15635" width="12.85546875" style="6" customWidth="1"/>
    <col min="15636" max="15636" width="9.42578125" style="6" customWidth="1"/>
    <col min="15637" max="15637" width="12.85546875" style="6" customWidth="1"/>
    <col min="15638" max="15638" width="14" style="6" customWidth="1"/>
    <col min="15639" max="15650" width="9" style="6"/>
    <col min="15651" max="15672" width="0" style="6" hidden="1" customWidth="1"/>
    <col min="15673" max="15863" width="9" style="6"/>
    <col min="15864" max="15864" width="7.140625" style="6" customWidth="1"/>
    <col min="15865" max="15865" width="1.42578125" style="6" customWidth="1"/>
    <col min="15866" max="15866" width="3.5703125" style="6" customWidth="1"/>
    <col min="15867" max="15867" width="3.7109375" style="6" customWidth="1"/>
    <col min="15868" max="15868" width="14.7109375" style="6" customWidth="1"/>
    <col min="15869" max="15869" width="77.85546875" style="6" customWidth="1"/>
    <col min="15870" max="15870" width="7.42578125" style="6" customWidth="1"/>
    <col min="15871" max="15871" width="9.5703125" style="6" customWidth="1"/>
    <col min="15872" max="15874" width="20.140625" style="6" customWidth="1"/>
    <col min="15875" max="15875" width="13.28515625" style="6" customWidth="1"/>
    <col min="15876" max="15876" width="9" style="6"/>
    <col min="15877" max="15888" width="0" style="6" hidden="1" customWidth="1"/>
    <col min="15889" max="15889" width="14" style="6" customWidth="1"/>
    <col min="15890" max="15890" width="10.5703125" style="6" customWidth="1"/>
    <col min="15891" max="15891" width="12.85546875" style="6" customWidth="1"/>
    <col min="15892" max="15892" width="9.42578125" style="6" customWidth="1"/>
    <col min="15893" max="15893" width="12.85546875" style="6" customWidth="1"/>
    <col min="15894" max="15894" width="14" style="6" customWidth="1"/>
    <col min="15895" max="15906" width="9" style="6"/>
    <col min="15907" max="15928" width="0" style="6" hidden="1" customWidth="1"/>
    <col min="15929" max="16119" width="9" style="6"/>
    <col min="16120" max="16120" width="7.140625" style="6" customWidth="1"/>
    <col min="16121" max="16121" width="1.42578125" style="6" customWidth="1"/>
    <col min="16122" max="16122" width="3.5703125" style="6" customWidth="1"/>
    <col min="16123" max="16123" width="3.7109375" style="6" customWidth="1"/>
    <col min="16124" max="16124" width="14.7109375" style="6" customWidth="1"/>
    <col min="16125" max="16125" width="77.85546875" style="6" customWidth="1"/>
    <col min="16126" max="16126" width="7.42578125" style="6" customWidth="1"/>
    <col min="16127" max="16127" width="9.5703125" style="6" customWidth="1"/>
    <col min="16128" max="16130" width="20.140625" style="6" customWidth="1"/>
    <col min="16131" max="16131" width="13.28515625" style="6" customWidth="1"/>
    <col min="16132" max="16132" width="9" style="6"/>
    <col min="16133" max="16144" width="0" style="6" hidden="1" customWidth="1"/>
    <col min="16145" max="16145" width="14" style="6" customWidth="1"/>
    <col min="16146" max="16146" width="10.5703125" style="6" customWidth="1"/>
    <col min="16147" max="16147" width="12.85546875" style="6" customWidth="1"/>
    <col min="16148" max="16148" width="9.42578125" style="6" customWidth="1"/>
    <col min="16149" max="16149" width="12.85546875" style="6" customWidth="1"/>
    <col min="16150" max="16150" width="14" style="6" customWidth="1"/>
    <col min="16151" max="16162" width="9" style="6"/>
    <col min="16163" max="16184" width="0" style="6" hidden="1" customWidth="1"/>
    <col min="16185" max="16384" width="9" style="6"/>
  </cols>
  <sheetData>
    <row r="1" spans="1:37" s="5" customFormat="1" ht="22.5" customHeight="1" x14ac:dyDescent="0.25">
      <c r="A1" s="1"/>
      <c r="B1" s="2"/>
      <c r="C1" s="2"/>
      <c r="D1" s="3" t="s">
        <v>0</v>
      </c>
      <c r="E1" s="2"/>
      <c r="F1" s="127" t="s">
        <v>1</v>
      </c>
      <c r="G1" s="256" t="s">
        <v>2</v>
      </c>
      <c r="H1" s="256"/>
      <c r="I1" s="2"/>
      <c r="J1" s="127" t="s">
        <v>3</v>
      </c>
      <c r="K1" s="3" t="s">
        <v>4</v>
      </c>
      <c r="L1" s="127" t="s">
        <v>5</v>
      </c>
      <c r="M1" s="127"/>
      <c r="N1" s="127"/>
      <c r="O1" s="127"/>
      <c r="P1" s="127"/>
      <c r="Q1" s="127"/>
      <c r="R1" s="127"/>
      <c r="S1" s="127"/>
      <c r="T1" s="127"/>
      <c r="U1" s="4"/>
      <c r="V1" s="4"/>
    </row>
    <row r="2" spans="1:37" ht="37.5" customHeight="1" x14ac:dyDescent="0.25"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AK2" s="6" t="s">
        <v>517</v>
      </c>
    </row>
    <row r="3" spans="1:37" ht="7.5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9"/>
      <c r="AK3" s="6" t="s">
        <v>6</v>
      </c>
    </row>
    <row r="4" spans="1:37" ht="37.5" customHeight="1" x14ac:dyDescent="0.25">
      <c r="B4" s="10"/>
      <c r="C4" s="11"/>
      <c r="D4" s="12" t="s">
        <v>7</v>
      </c>
      <c r="E4" s="11"/>
      <c r="F4" s="11"/>
      <c r="G4" s="11"/>
      <c r="H4" s="11"/>
      <c r="I4" s="11"/>
      <c r="J4" s="11"/>
      <c r="K4" s="11"/>
      <c r="L4" s="13"/>
      <c r="N4" s="14" t="s">
        <v>8</v>
      </c>
      <c r="AK4" s="6" t="s">
        <v>9</v>
      </c>
    </row>
    <row r="5" spans="1:37" ht="7.5" customHeight="1" x14ac:dyDescent="0.25">
      <c r="B5" s="10"/>
      <c r="C5" s="11"/>
      <c r="D5" s="11"/>
      <c r="E5" s="11"/>
      <c r="F5" s="11"/>
      <c r="G5" s="11"/>
      <c r="H5" s="11"/>
      <c r="I5" s="11"/>
      <c r="J5" s="11"/>
      <c r="K5" s="11"/>
      <c r="L5" s="13"/>
    </row>
    <row r="6" spans="1:37" ht="15.75" customHeight="1" x14ac:dyDescent="0.25">
      <c r="B6" s="10"/>
      <c r="C6" s="11"/>
      <c r="D6" s="15" t="s">
        <v>10</v>
      </c>
      <c r="E6" s="11"/>
      <c r="F6" s="11"/>
      <c r="G6" s="11"/>
      <c r="H6" s="11"/>
      <c r="I6" s="11"/>
      <c r="J6" s="11"/>
      <c r="K6" s="11"/>
      <c r="L6" s="13"/>
    </row>
    <row r="7" spans="1:37" ht="15.75" customHeight="1" x14ac:dyDescent="0.25">
      <c r="B7" s="10"/>
      <c r="C7" s="11"/>
      <c r="D7" s="11"/>
      <c r="E7" s="257" t="str">
        <f>'[2]Rekapitulace stavby'!$K$6</f>
        <v>Rekonstrukce chodníků a infrastruktury silnice III/29827</v>
      </c>
      <c r="F7" s="252"/>
      <c r="G7" s="252"/>
      <c r="H7" s="252"/>
      <c r="I7" s="11"/>
      <c r="J7" s="11"/>
      <c r="K7" s="11"/>
      <c r="L7" s="13"/>
    </row>
    <row r="8" spans="1:37" ht="15.75" customHeight="1" x14ac:dyDescent="0.25">
      <c r="B8" s="10"/>
      <c r="C8" s="11"/>
      <c r="D8" s="15" t="s">
        <v>11</v>
      </c>
      <c r="E8" s="11"/>
      <c r="F8" s="11"/>
      <c r="G8" s="11"/>
      <c r="H8" s="11"/>
      <c r="I8" s="11"/>
      <c r="J8" s="11"/>
      <c r="K8" s="11"/>
      <c r="L8" s="13"/>
    </row>
    <row r="9" spans="1:37" s="22" customFormat="1" ht="16.5" customHeight="1" x14ac:dyDescent="0.25">
      <c r="B9" s="23"/>
      <c r="C9" s="24"/>
      <c r="D9" s="24"/>
      <c r="E9" s="257" t="s">
        <v>123</v>
      </c>
      <c r="F9" s="253"/>
      <c r="G9" s="253"/>
      <c r="H9" s="253"/>
      <c r="I9" s="24"/>
      <c r="J9" s="24"/>
      <c r="K9" s="24"/>
      <c r="L9" s="25"/>
    </row>
    <row r="10" spans="1:37" s="16" customFormat="1" ht="15.75" customHeight="1" x14ac:dyDescent="0.25">
      <c r="B10" s="17"/>
      <c r="C10" s="19"/>
      <c r="D10" s="15" t="s">
        <v>124</v>
      </c>
      <c r="E10" s="19"/>
      <c r="F10" s="19"/>
      <c r="G10" s="19"/>
      <c r="H10" s="19"/>
      <c r="I10" s="19"/>
      <c r="J10" s="19"/>
      <c r="K10" s="19"/>
      <c r="L10" s="18"/>
    </row>
    <row r="11" spans="1:37" s="16" customFormat="1" ht="37.5" customHeight="1" x14ac:dyDescent="0.25">
      <c r="B11" s="17"/>
      <c r="C11" s="19"/>
      <c r="D11" s="19"/>
      <c r="E11" s="255" t="s">
        <v>518</v>
      </c>
      <c r="F11" s="248"/>
      <c r="G11" s="248"/>
      <c r="H11" s="248"/>
      <c r="I11" s="19"/>
      <c r="J11" s="19"/>
      <c r="K11" s="19"/>
      <c r="L11" s="18"/>
    </row>
    <row r="12" spans="1:37" s="16" customFormat="1" ht="14.25" customHeight="1" x14ac:dyDescent="0.25">
      <c r="B12" s="17"/>
      <c r="C12" s="19"/>
      <c r="D12" s="19"/>
      <c r="E12" s="19"/>
      <c r="F12" s="19"/>
      <c r="G12" s="19"/>
      <c r="H12" s="19"/>
      <c r="I12" s="19"/>
      <c r="J12" s="19"/>
      <c r="K12" s="19"/>
      <c r="L12" s="18"/>
    </row>
    <row r="13" spans="1:37" s="16" customFormat="1" ht="15" customHeight="1" x14ac:dyDescent="0.25">
      <c r="B13" s="17"/>
      <c r="C13" s="19"/>
      <c r="D13" s="15" t="s">
        <v>12</v>
      </c>
      <c r="E13" s="19"/>
      <c r="F13" s="20" t="s">
        <v>126</v>
      </c>
      <c r="G13" s="19"/>
      <c r="H13" s="19"/>
      <c r="I13" s="15" t="s">
        <v>13</v>
      </c>
      <c r="J13" s="20"/>
      <c r="K13" s="19"/>
      <c r="L13" s="18"/>
    </row>
    <row r="14" spans="1:37" s="16" customFormat="1" ht="15" customHeight="1" x14ac:dyDescent="0.25">
      <c r="B14" s="17"/>
      <c r="C14" s="19"/>
      <c r="D14" s="15" t="s">
        <v>14</v>
      </c>
      <c r="E14" s="19"/>
      <c r="F14" s="20" t="s">
        <v>15</v>
      </c>
      <c r="G14" s="19"/>
      <c r="H14" s="19"/>
      <c r="I14" s="15" t="s">
        <v>16</v>
      </c>
      <c r="J14" s="21" t="str">
        <f>'[2]Rekapitulace stavby'!$AN$8</f>
        <v>05.06.2014</v>
      </c>
      <c r="K14" s="19"/>
      <c r="L14" s="18"/>
    </row>
    <row r="15" spans="1:37" s="16" customFormat="1" ht="12" customHeight="1" x14ac:dyDescent="0.25">
      <c r="B15" s="17"/>
      <c r="C15" s="19"/>
      <c r="D15" s="19"/>
      <c r="E15" s="19"/>
      <c r="F15" s="19"/>
      <c r="G15" s="19"/>
      <c r="H15" s="19"/>
      <c r="I15" s="19"/>
      <c r="J15" s="19"/>
      <c r="K15" s="19"/>
      <c r="L15" s="18"/>
    </row>
    <row r="16" spans="1:37" s="16" customFormat="1" ht="15" customHeight="1" x14ac:dyDescent="0.25">
      <c r="B16" s="17"/>
      <c r="C16" s="19"/>
      <c r="D16" s="15" t="s">
        <v>17</v>
      </c>
      <c r="E16" s="19"/>
      <c r="F16" s="19"/>
      <c r="G16" s="19"/>
      <c r="H16" s="19"/>
      <c r="I16" s="15" t="s">
        <v>18</v>
      </c>
      <c r="J16" s="20" t="str">
        <f>IF('[2]Rekapitulace stavby'!$AN$10="","",'[2]Rekapitulace stavby'!$AN$10)</f>
        <v/>
      </c>
      <c r="K16" s="19"/>
      <c r="L16" s="18"/>
    </row>
    <row r="17" spans="2:12" s="16" customFormat="1" ht="18.75" customHeight="1" x14ac:dyDescent="0.25">
      <c r="B17" s="17"/>
      <c r="C17" s="19"/>
      <c r="D17" s="19"/>
      <c r="E17" s="20" t="str">
        <f>IF('[2]Rekapitulace stavby'!$E$11="","",'[2]Rekapitulace stavby'!$E$11)</f>
        <v xml:space="preserve"> </v>
      </c>
      <c r="F17" s="19"/>
      <c r="G17" s="19"/>
      <c r="H17" s="19"/>
      <c r="I17" s="15" t="s">
        <v>19</v>
      </c>
      <c r="J17" s="20" t="str">
        <f>IF('[2]Rekapitulace stavby'!$AN$11="","",'[2]Rekapitulace stavby'!$AN$11)</f>
        <v/>
      </c>
      <c r="K17" s="19"/>
      <c r="L17" s="18"/>
    </row>
    <row r="18" spans="2:12" s="16" customFormat="1" ht="7.5" customHeight="1" x14ac:dyDescent="0.25">
      <c r="B18" s="17"/>
      <c r="C18" s="19"/>
      <c r="D18" s="19"/>
      <c r="E18" s="19"/>
      <c r="F18" s="19"/>
      <c r="G18" s="19"/>
      <c r="H18" s="19"/>
      <c r="I18" s="19"/>
      <c r="J18" s="19"/>
      <c r="K18" s="19"/>
      <c r="L18" s="18"/>
    </row>
    <row r="19" spans="2:12" s="16" customFormat="1" ht="15" customHeight="1" x14ac:dyDescent="0.25">
      <c r="B19" s="17"/>
      <c r="C19" s="19"/>
      <c r="D19" s="15" t="s">
        <v>20</v>
      </c>
      <c r="E19" s="19"/>
      <c r="F19" s="19"/>
      <c r="G19" s="19"/>
      <c r="H19" s="19"/>
      <c r="I19" s="15" t="s">
        <v>18</v>
      </c>
      <c r="J19" s="20" t="str">
        <f>IF('[2]Rekapitulace stavby'!$AN$13="Vyplň údaj","",IF('[2]Rekapitulace stavby'!$AN$13="","",'[2]Rekapitulace stavby'!$AN$13))</f>
        <v/>
      </c>
      <c r="K19" s="19"/>
      <c r="L19" s="18"/>
    </row>
    <row r="20" spans="2:12" s="16" customFormat="1" ht="18.75" customHeight="1" x14ac:dyDescent="0.25">
      <c r="B20" s="17"/>
      <c r="C20" s="19"/>
      <c r="D20" s="19"/>
      <c r="E20" s="20" t="str">
        <f>IF('[2]Rekapitulace stavby'!$E$14="Vyplň údaj","",IF('[2]Rekapitulace stavby'!$E$14="","",'[2]Rekapitulace stavby'!$E$14))</f>
        <v xml:space="preserve"> </v>
      </c>
      <c r="F20" s="19"/>
      <c r="G20" s="19"/>
      <c r="H20" s="19"/>
      <c r="I20" s="15" t="s">
        <v>19</v>
      </c>
      <c r="J20" s="20" t="str">
        <f>IF('[2]Rekapitulace stavby'!$AN$14="Vyplň údaj","",IF('[2]Rekapitulace stavby'!$AN$14="","",'[2]Rekapitulace stavby'!$AN$14))</f>
        <v/>
      </c>
      <c r="K20" s="19"/>
      <c r="L20" s="18"/>
    </row>
    <row r="21" spans="2:12" s="16" customFormat="1" ht="7.5" customHeight="1" x14ac:dyDescent="0.25">
      <c r="B21" s="17"/>
      <c r="C21" s="19"/>
      <c r="D21" s="19"/>
      <c r="E21" s="19"/>
      <c r="F21" s="19"/>
      <c r="G21" s="19"/>
      <c r="H21" s="19"/>
      <c r="I21" s="19"/>
      <c r="J21" s="19"/>
      <c r="K21" s="19"/>
      <c r="L21" s="18"/>
    </row>
    <row r="22" spans="2:12" s="16" customFormat="1" ht="15" customHeight="1" x14ac:dyDescent="0.25">
      <c r="B22" s="17"/>
      <c r="C22" s="19"/>
      <c r="D22" s="15" t="s">
        <v>21</v>
      </c>
      <c r="E22" s="19"/>
      <c r="F22" s="19"/>
      <c r="G22" s="19"/>
      <c r="H22" s="19"/>
      <c r="I22" s="15" t="s">
        <v>18</v>
      </c>
      <c r="J22" s="20"/>
      <c r="K22" s="19"/>
      <c r="L22" s="18"/>
    </row>
    <row r="23" spans="2:12" s="16" customFormat="1" ht="18.75" customHeight="1" x14ac:dyDescent="0.25">
      <c r="B23" s="17"/>
      <c r="C23" s="19"/>
      <c r="D23" s="19"/>
      <c r="E23" s="20" t="s">
        <v>127</v>
      </c>
      <c r="F23" s="19"/>
      <c r="G23" s="19"/>
      <c r="H23" s="19"/>
      <c r="I23" s="15" t="s">
        <v>19</v>
      </c>
      <c r="J23" s="20"/>
      <c r="K23" s="19"/>
      <c r="L23" s="18"/>
    </row>
    <row r="24" spans="2:12" s="16" customFormat="1" ht="7.5" customHeight="1" x14ac:dyDescent="0.25">
      <c r="B24" s="17"/>
      <c r="C24" s="19"/>
      <c r="D24" s="19"/>
      <c r="E24" s="19"/>
      <c r="F24" s="19"/>
      <c r="G24" s="19"/>
      <c r="H24" s="19"/>
      <c r="I24" s="19"/>
      <c r="J24" s="19"/>
      <c r="K24" s="19"/>
      <c r="L24" s="18"/>
    </row>
    <row r="25" spans="2:12" s="16" customFormat="1" ht="15" customHeight="1" x14ac:dyDescent="0.25">
      <c r="B25" s="17"/>
      <c r="C25" s="19"/>
      <c r="D25" s="15" t="s">
        <v>22</v>
      </c>
      <c r="E25" s="19"/>
      <c r="F25" s="19"/>
      <c r="G25" s="19"/>
      <c r="H25" s="19"/>
      <c r="I25" s="19"/>
      <c r="J25" s="19"/>
      <c r="K25" s="19"/>
      <c r="L25" s="18"/>
    </row>
    <row r="26" spans="2:12" s="22" customFormat="1" ht="15.75" customHeight="1" x14ac:dyDescent="0.25">
      <c r="B26" s="23"/>
      <c r="C26" s="24"/>
      <c r="D26" s="24"/>
      <c r="E26" s="258"/>
      <c r="F26" s="253"/>
      <c r="G26" s="253"/>
      <c r="H26" s="253"/>
      <c r="I26" s="24"/>
      <c r="J26" s="24"/>
      <c r="K26" s="24"/>
      <c r="L26" s="25"/>
    </row>
    <row r="27" spans="2:12" s="16" customFormat="1" ht="7.5" customHeight="1" x14ac:dyDescent="0.25">
      <c r="B27" s="17"/>
      <c r="C27" s="19"/>
      <c r="D27" s="19"/>
      <c r="E27" s="19"/>
      <c r="F27" s="19"/>
      <c r="G27" s="19"/>
      <c r="H27" s="19"/>
      <c r="I27" s="19"/>
      <c r="J27" s="19"/>
      <c r="K27" s="19"/>
      <c r="L27" s="18"/>
    </row>
    <row r="28" spans="2:12" s="16" customFormat="1" ht="7.5" customHeight="1" x14ac:dyDescent="0.25">
      <c r="B28" s="17"/>
      <c r="C28" s="19"/>
      <c r="D28" s="26"/>
      <c r="E28" s="26"/>
      <c r="F28" s="26"/>
      <c r="G28" s="26"/>
      <c r="H28" s="26"/>
      <c r="I28" s="26"/>
      <c r="J28" s="26"/>
      <c r="K28" s="26"/>
      <c r="L28" s="27"/>
    </row>
    <row r="29" spans="2:12" s="16" customFormat="1" ht="15.75" customHeight="1" x14ac:dyDescent="0.25">
      <c r="B29" s="17"/>
      <c r="C29" s="19"/>
      <c r="D29" s="19"/>
      <c r="E29" s="15" t="s">
        <v>128</v>
      </c>
      <c r="F29" s="19"/>
      <c r="G29" s="19"/>
      <c r="H29" s="19"/>
      <c r="I29" s="19"/>
      <c r="J29" s="19"/>
      <c r="K29" s="128">
        <f>$I$62</f>
        <v>0</v>
      </c>
      <c r="L29" s="18"/>
    </row>
    <row r="30" spans="2:12" s="16" customFormat="1" ht="15.75" customHeight="1" x14ac:dyDescent="0.25">
      <c r="B30" s="17"/>
      <c r="C30" s="19"/>
      <c r="D30" s="19"/>
      <c r="E30" s="15" t="s">
        <v>129</v>
      </c>
      <c r="F30" s="19"/>
      <c r="G30" s="19"/>
      <c r="H30" s="19"/>
      <c r="I30" s="19"/>
      <c r="J30" s="19"/>
      <c r="K30" s="128">
        <f>$J$62</f>
        <v>0</v>
      </c>
      <c r="L30" s="18"/>
    </row>
    <row r="31" spans="2:12" s="16" customFormat="1" ht="26.25" customHeight="1" x14ac:dyDescent="0.25">
      <c r="B31" s="17"/>
      <c r="C31" s="19"/>
      <c r="D31" s="28" t="s">
        <v>23</v>
      </c>
      <c r="E31" s="19"/>
      <c r="F31" s="19"/>
      <c r="G31" s="19"/>
      <c r="H31" s="19"/>
      <c r="I31" s="19"/>
      <c r="J31" s="19"/>
      <c r="K31" s="29">
        <f>ROUND($K$89,2)</f>
        <v>0</v>
      </c>
      <c r="L31" s="18"/>
    </row>
    <row r="32" spans="2:12" s="16" customFormat="1" ht="7.5" customHeight="1" x14ac:dyDescent="0.25">
      <c r="B32" s="17"/>
      <c r="C32" s="19"/>
      <c r="D32" s="26"/>
      <c r="E32" s="26"/>
      <c r="F32" s="26"/>
      <c r="G32" s="26"/>
      <c r="H32" s="26"/>
      <c r="I32" s="26"/>
      <c r="J32" s="26"/>
      <c r="K32" s="26"/>
      <c r="L32" s="27"/>
    </row>
    <row r="33" spans="2:12" s="16" customFormat="1" ht="15" customHeight="1" x14ac:dyDescent="0.25">
      <c r="B33" s="17"/>
      <c r="C33" s="19"/>
      <c r="D33" s="19"/>
      <c r="E33" s="19"/>
      <c r="F33" s="30" t="s">
        <v>24</v>
      </c>
      <c r="G33" s="19"/>
      <c r="H33" s="19"/>
      <c r="I33" s="30" t="s">
        <v>25</v>
      </c>
      <c r="J33" s="19"/>
      <c r="K33" s="30" t="s">
        <v>26</v>
      </c>
      <c r="L33" s="18"/>
    </row>
    <row r="34" spans="2:12" s="16" customFormat="1" ht="15" customHeight="1" x14ac:dyDescent="0.25">
      <c r="B34" s="17"/>
      <c r="C34" s="19"/>
      <c r="D34" s="31" t="s">
        <v>27</v>
      </c>
      <c r="E34" s="31" t="s">
        <v>28</v>
      </c>
      <c r="F34" s="32">
        <f>ROUND(SUM($AV$89:$AV$112),2)</f>
        <v>0</v>
      </c>
      <c r="G34" s="19"/>
      <c r="H34" s="19"/>
      <c r="I34" s="33">
        <v>0.21</v>
      </c>
      <c r="J34" s="19"/>
      <c r="K34" s="32">
        <f>ROUND(SUM($AV$89:$AV$112)*$I$34,2)</f>
        <v>0</v>
      </c>
      <c r="L34" s="18"/>
    </row>
    <row r="35" spans="2:12" s="16" customFormat="1" ht="15" customHeight="1" x14ac:dyDescent="0.25">
      <c r="B35" s="17"/>
      <c r="C35" s="19"/>
      <c r="D35" s="19"/>
      <c r="E35" s="31" t="s">
        <v>29</v>
      </c>
      <c r="F35" s="32">
        <f>ROUND(SUM($AW$89:$AW$112),2)</f>
        <v>0</v>
      </c>
      <c r="G35" s="19"/>
      <c r="H35" s="19"/>
      <c r="I35" s="33">
        <v>0.15</v>
      </c>
      <c r="J35" s="19"/>
      <c r="K35" s="32">
        <f>ROUND(SUM($AW$89:$AW$112)*$I$35,2)</f>
        <v>0</v>
      </c>
      <c r="L35" s="18"/>
    </row>
    <row r="36" spans="2:12" s="16" customFormat="1" ht="15" hidden="1" customHeight="1" x14ac:dyDescent="0.25">
      <c r="B36" s="17"/>
      <c r="C36" s="19"/>
      <c r="D36" s="19"/>
      <c r="E36" s="31" t="s">
        <v>30</v>
      </c>
      <c r="F36" s="32">
        <f>ROUND(SUM($AX$89:$AX$112),2)</f>
        <v>0</v>
      </c>
      <c r="G36" s="19"/>
      <c r="H36" s="19"/>
      <c r="I36" s="33">
        <v>0.21</v>
      </c>
      <c r="J36" s="19"/>
      <c r="K36" s="32">
        <v>0</v>
      </c>
      <c r="L36" s="18"/>
    </row>
    <row r="37" spans="2:12" s="16" customFormat="1" ht="15" hidden="1" customHeight="1" x14ac:dyDescent="0.25">
      <c r="B37" s="17"/>
      <c r="C37" s="19"/>
      <c r="D37" s="19"/>
      <c r="E37" s="31" t="s">
        <v>31</v>
      </c>
      <c r="F37" s="32">
        <f>ROUND(SUM($AY$89:$AY$112),2)</f>
        <v>0</v>
      </c>
      <c r="G37" s="19"/>
      <c r="H37" s="19"/>
      <c r="I37" s="33">
        <v>0.15</v>
      </c>
      <c r="J37" s="19"/>
      <c r="K37" s="32">
        <v>0</v>
      </c>
      <c r="L37" s="18"/>
    </row>
    <row r="38" spans="2:12" s="16" customFormat="1" ht="15" hidden="1" customHeight="1" x14ac:dyDescent="0.25">
      <c r="B38" s="17"/>
      <c r="C38" s="19"/>
      <c r="D38" s="19"/>
      <c r="E38" s="31" t="s">
        <v>32</v>
      </c>
      <c r="F38" s="32">
        <f>ROUND(SUM($AZ$89:$AZ$112),2)</f>
        <v>0</v>
      </c>
      <c r="G38" s="19"/>
      <c r="H38" s="19"/>
      <c r="I38" s="33">
        <v>0</v>
      </c>
      <c r="J38" s="19"/>
      <c r="K38" s="32">
        <v>0</v>
      </c>
      <c r="L38" s="18"/>
    </row>
    <row r="39" spans="2:12" s="16" customFormat="1" ht="7.5" customHeight="1" x14ac:dyDescent="0.25">
      <c r="B39" s="17"/>
      <c r="C39" s="19"/>
      <c r="D39" s="19"/>
      <c r="E39" s="19"/>
      <c r="F39" s="19"/>
      <c r="G39" s="19"/>
      <c r="H39" s="19"/>
      <c r="I39" s="19"/>
      <c r="J39" s="19"/>
      <c r="K39" s="19"/>
      <c r="L39" s="18"/>
    </row>
    <row r="40" spans="2:12" s="16" customFormat="1" ht="26.25" customHeight="1" x14ac:dyDescent="0.25">
      <c r="B40" s="17"/>
      <c r="C40" s="34"/>
      <c r="D40" s="35" t="s">
        <v>33</v>
      </c>
      <c r="E40" s="36"/>
      <c r="F40" s="36"/>
      <c r="G40" s="37" t="s">
        <v>34</v>
      </c>
      <c r="H40" s="38" t="s">
        <v>35</v>
      </c>
      <c r="I40" s="36"/>
      <c r="J40" s="36"/>
      <c r="K40" s="39">
        <f>ROUND(SUM($K$31:$K$38),2)</f>
        <v>0</v>
      </c>
      <c r="L40" s="40"/>
    </row>
    <row r="41" spans="2:12" s="16" customFormat="1" ht="15" customHeight="1" x14ac:dyDescent="0.25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3"/>
    </row>
    <row r="42" spans="2:12" ht="14.25" customHeight="1" x14ac:dyDescent="0.25"/>
    <row r="43" spans="2:12" ht="14.25" customHeight="1" x14ac:dyDescent="0.25"/>
    <row r="44" spans="2:12" ht="14.25" customHeight="1" x14ac:dyDescent="0.25"/>
    <row r="45" spans="2:12" s="16" customFormat="1" ht="7.5" customHeight="1" x14ac:dyDescent="0.25"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6"/>
    </row>
    <row r="46" spans="2:12" s="16" customFormat="1" ht="37.5" customHeight="1" x14ac:dyDescent="0.25">
      <c r="B46" s="17"/>
      <c r="C46" s="12" t="s">
        <v>36</v>
      </c>
      <c r="D46" s="19"/>
      <c r="E46" s="19"/>
      <c r="F46" s="19"/>
      <c r="G46" s="19"/>
      <c r="H46" s="19"/>
      <c r="I46" s="19"/>
      <c r="J46" s="19"/>
      <c r="K46" s="19"/>
      <c r="L46" s="18"/>
    </row>
    <row r="47" spans="2:12" s="16" customFormat="1" ht="7.5" customHeight="1" x14ac:dyDescent="0.25">
      <c r="B47" s="17"/>
      <c r="C47" s="19"/>
      <c r="D47" s="19"/>
      <c r="E47" s="19"/>
      <c r="F47" s="19"/>
      <c r="G47" s="19"/>
      <c r="H47" s="19"/>
      <c r="I47" s="19"/>
      <c r="J47" s="19"/>
      <c r="K47" s="19"/>
      <c r="L47" s="18"/>
    </row>
    <row r="48" spans="2:12" s="16" customFormat="1" ht="15" customHeight="1" x14ac:dyDescent="0.25">
      <c r="B48" s="17"/>
      <c r="C48" s="15" t="s">
        <v>10</v>
      </c>
      <c r="D48" s="19"/>
      <c r="E48" s="19"/>
      <c r="F48" s="19"/>
      <c r="G48" s="19"/>
      <c r="H48" s="19"/>
      <c r="I48" s="19"/>
      <c r="J48" s="19"/>
      <c r="K48" s="19"/>
      <c r="L48" s="18"/>
    </row>
    <row r="49" spans="2:38" s="16" customFormat="1" ht="16.5" customHeight="1" x14ac:dyDescent="0.25">
      <c r="B49" s="17"/>
      <c r="C49" s="19"/>
      <c r="D49" s="19"/>
      <c r="E49" s="257" t="str">
        <f>$E$7</f>
        <v>Rekonstrukce chodníků a infrastruktury silnice III/29827</v>
      </c>
      <c r="F49" s="248"/>
      <c r="G49" s="248"/>
      <c r="H49" s="248"/>
      <c r="I49" s="19"/>
      <c r="J49" s="19"/>
      <c r="K49" s="19"/>
      <c r="L49" s="18"/>
    </row>
    <row r="50" spans="2:38" ht="15.75" customHeight="1" x14ac:dyDescent="0.25">
      <c r="B50" s="10"/>
      <c r="C50" s="15" t="s">
        <v>11</v>
      </c>
      <c r="D50" s="11"/>
      <c r="E50" s="11"/>
      <c r="F50" s="11"/>
      <c r="G50" s="11"/>
      <c r="H50" s="11"/>
      <c r="I50" s="11"/>
      <c r="J50" s="11"/>
      <c r="K50" s="11"/>
      <c r="L50" s="13"/>
    </row>
    <row r="51" spans="2:38" s="16" customFormat="1" ht="16.5" customHeight="1" x14ac:dyDescent="0.25">
      <c r="B51" s="17"/>
      <c r="C51" s="19"/>
      <c r="D51" s="19"/>
      <c r="E51" s="257" t="s">
        <v>123</v>
      </c>
      <c r="F51" s="248"/>
      <c r="G51" s="248"/>
      <c r="H51" s="248"/>
      <c r="I51" s="19"/>
      <c r="J51" s="19"/>
      <c r="K51" s="19"/>
      <c r="L51" s="18"/>
    </row>
    <row r="52" spans="2:38" s="16" customFormat="1" ht="15" customHeight="1" x14ac:dyDescent="0.25">
      <c r="B52" s="17"/>
      <c r="C52" s="15" t="s">
        <v>124</v>
      </c>
      <c r="D52" s="19"/>
      <c r="E52" s="19"/>
      <c r="F52" s="19"/>
      <c r="G52" s="19"/>
      <c r="H52" s="19"/>
      <c r="I52" s="19"/>
      <c r="J52" s="19"/>
      <c r="K52" s="19"/>
      <c r="L52" s="18"/>
    </row>
    <row r="53" spans="2:38" s="16" customFormat="1" ht="19.5" customHeight="1" x14ac:dyDescent="0.25">
      <c r="B53" s="17"/>
      <c r="C53" s="19"/>
      <c r="D53" s="19"/>
      <c r="E53" s="255" t="str">
        <f>$E$11</f>
        <v>IIc - Vedlejší a ostatní náklady</v>
      </c>
      <c r="F53" s="248"/>
      <c r="G53" s="248"/>
      <c r="H53" s="248"/>
      <c r="I53" s="19"/>
      <c r="J53" s="19"/>
      <c r="K53" s="19"/>
      <c r="L53" s="18"/>
    </row>
    <row r="54" spans="2:38" s="16" customFormat="1" ht="7.5" customHeight="1" x14ac:dyDescent="0.25">
      <c r="B54" s="17"/>
      <c r="C54" s="19"/>
      <c r="D54" s="19"/>
      <c r="E54" s="19"/>
      <c r="F54" s="19"/>
      <c r="G54" s="19"/>
      <c r="H54" s="19"/>
      <c r="I54" s="19"/>
      <c r="J54" s="19"/>
      <c r="K54" s="19"/>
      <c r="L54" s="18"/>
    </row>
    <row r="55" spans="2:38" s="16" customFormat="1" ht="18.75" customHeight="1" x14ac:dyDescent="0.25">
      <c r="B55" s="17"/>
      <c r="C55" s="15" t="s">
        <v>14</v>
      </c>
      <c r="D55" s="19"/>
      <c r="E55" s="19"/>
      <c r="F55" s="20" t="str">
        <f>$F$14</f>
        <v>Malšova Lhota - Hradec Králové</v>
      </c>
      <c r="G55" s="19"/>
      <c r="H55" s="19"/>
      <c r="I55" s="15" t="s">
        <v>16</v>
      </c>
      <c r="J55" s="21" t="str">
        <f>IF($J$14="","",$J$14)</f>
        <v>05.06.2014</v>
      </c>
      <c r="K55" s="19"/>
      <c r="L55" s="18"/>
    </row>
    <row r="56" spans="2:38" s="16" customFormat="1" ht="7.5" customHeight="1" x14ac:dyDescent="0.25"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8"/>
    </row>
    <row r="57" spans="2:38" s="16" customFormat="1" ht="15.75" customHeight="1" x14ac:dyDescent="0.25">
      <c r="B57" s="17"/>
      <c r="C57" s="15" t="s">
        <v>17</v>
      </c>
      <c r="D57" s="19"/>
      <c r="E57" s="19"/>
      <c r="F57" s="20" t="str">
        <f>$E$17</f>
        <v xml:space="preserve"> </v>
      </c>
      <c r="G57" s="19"/>
      <c r="H57" s="19"/>
      <c r="I57" s="15" t="s">
        <v>21</v>
      </c>
      <c r="J57" s="20" t="str">
        <f>$E$23</f>
        <v>VIAPROJEKT s.r.o. Hradec Králové</v>
      </c>
      <c r="K57" s="19"/>
      <c r="L57" s="18"/>
    </row>
    <row r="58" spans="2:38" s="16" customFormat="1" ht="15" customHeight="1" x14ac:dyDescent="0.25">
      <c r="B58" s="17"/>
      <c r="C58" s="15" t="s">
        <v>20</v>
      </c>
      <c r="D58" s="19"/>
      <c r="E58" s="19"/>
      <c r="F58" s="20" t="str">
        <f>IF($E$20="","",$E$20)</f>
        <v xml:space="preserve"> </v>
      </c>
      <c r="G58" s="19"/>
      <c r="H58" s="19"/>
      <c r="I58" s="19"/>
      <c r="J58" s="19"/>
      <c r="K58" s="19"/>
      <c r="L58" s="18"/>
    </row>
    <row r="59" spans="2:38" s="16" customFormat="1" ht="11.25" customHeight="1" x14ac:dyDescent="0.25">
      <c r="B59" s="17"/>
      <c r="C59" s="19"/>
      <c r="D59" s="19"/>
      <c r="E59" s="19"/>
      <c r="F59" s="19"/>
      <c r="G59" s="19"/>
      <c r="H59" s="19"/>
      <c r="I59" s="19"/>
      <c r="J59" s="19"/>
      <c r="K59" s="19"/>
      <c r="L59" s="18"/>
    </row>
    <row r="60" spans="2:38" s="16" customFormat="1" ht="30" customHeight="1" x14ac:dyDescent="0.25">
      <c r="B60" s="17"/>
      <c r="C60" s="47" t="s">
        <v>37</v>
      </c>
      <c r="D60" s="34"/>
      <c r="E60" s="34"/>
      <c r="F60" s="34"/>
      <c r="G60" s="34"/>
      <c r="H60" s="34"/>
      <c r="I60" s="48" t="s">
        <v>130</v>
      </c>
      <c r="J60" s="48" t="s">
        <v>131</v>
      </c>
      <c r="K60" s="48" t="s">
        <v>38</v>
      </c>
      <c r="L60" s="49"/>
    </row>
    <row r="61" spans="2:38" s="16" customFormat="1" ht="11.25" customHeight="1" x14ac:dyDescent="0.25"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8"/>
    </row>
    <row r="62" spans="2:38" s="16" customFormat="1" ht="30" customHeight="1" x14ac:dyDescent="0.25">
      <c r="B62" s="17"/>
      <c r="C62" s="50" t="s">
        <v>39</v>
      </c>
      <c r="D62" s="19"/>
      <c r="E62" s="19"/>
      <c r="F62" s="19"/>
      <c r="G62" s="19"/>
      <c r="H62" s="19"/>
      <c r="I62" s="29">
        <f>ROUND($Q$89,2)</f>
        <v>0</v>
      </c>
      <c r="J62" s="29">
        <f>ROUND($R$89,2)</f>
        <v>0</v>
      </c>
      <c r="K62" s="29">
        <f>ROUND($K$89,2)</f>
        <v>0</v>
      </c>
      <c r="L62" s="18"/>
      <c r="AL62" s="16" t="s">
        <v>40</v>
      </c>
    </row>
    <row r="63" spans="2:38" s="51" customFormat="1" ht="25.5" customHeight="1" x14ac:dyDescent="0.25">
      <c r="B63" s="52"/>
      <c r="C63" s="53"/>
      <c r="D63" s="54" t="s">
        <v>519</v>
      </c>
      <c r="E63" s="54"/>
      <c r="F63" s="54"/>
      <c r="G63" s="54"/>
      <c r="H63" s="54"/>
      <c r="I63" s="55">
        <f>ROUND($Q$90,2)</f>
        <v>0</v>
      </c>
      <c r="J63" s="55">
        <f>ROUND($R$90,2)</f>
        <v>0</v>
      </c>
      <c r="K63" s="55">
        <f>ROUND($K$90,2)</f>
        <v>0</v>
      </c>
      <c r="L63" s="56"/>
    </row>
    <row r="64" spans="2:38" s="57" customFormat="1" ht="21" customHeight="1" x14ac:dyDescent="0.25">
      <c r="B64" s="58"/>
      <c r="C64" s="59"/>
      <c r="D64" s="60" t="s">
        <v>520</v>
      </c>
      <c r="E64" s="60"/>
      <c r="F64" s="60"/>
      <c r="G64" s="60"/>
      <c r="H64" s="60"/>
      <c r="I64" s="61">
        <f>ROUND($Q$91,2)</f>
        <v>0</v>
      </c>
      <c r="J64" s="61">
        <f>ROUND($R$91,2)</f>
        <v>0</v>
      </c>
      <c r="K64" s="61">
        <f>ROUND($K$91,2)</f>
        <v>0</v>
      </c>
      <c r="L64" s="62"/>
    </row>
    <row r="65" spans="2:13" s="57" customFormat="1" ht="21" customHeight="1" x14ac:dyDescent="0.25">
      <c r="B65" s="58"/>
      <c r="C65" s="59"/>
      <c r="D65" s="60" t="s">
        <v>521</v>
      </c>
      <c r="E65" s="60"/>
      <c r="F65" s="60"/>
      <c r="G65" s="60"/>
      <c r="H65" s="60"/>
      <c r="I65" s="61">
        <f>ROUND($Q$96,2)</f>
        <v>0</v>
      </c>
      <c r="J65" s="61">
        <f>ROUND($R$96,2)</f>
        <v>0</v>
      </c>
      <c r="K65" s="61">
        <f>ROUND($K$96,2)</f>
        <v>0</v>
      </c>
      <c r="L65" s="62"/>
    </row>
    <row r="66" spans="2:13" s="57" customFormat="1" ht="21" customHeight="1" x14ac:dyDescent="0.25">
      <c r="B66" s="58"/>
      <c r="C66" s="59"/>
      <c r="D66" s="60" t="s">
        <v>522</v>
      </c>
      <c r="E66" s="60"/>
      <c r="F66" s="60"/>
      <c r="G66" s="60"/>
      <c r="H66" s="60"/>
      <c r="I66" s="61">
        <f>ROUND($Q$104,2)</f>
        <v>0</v>
      </c>
      <c r="J66" s="61">
        <f>ROUND($R$104,2)</f>
        <v>0</v>
      </c>
      <c r="K66" s="61">
        <f>ROUND($K$104,2)</f>
        <v>0</v>
      </c>
      <c r="L66" s="62"/>
    </row>
    <row r="67" spans="2:13" s="57" customFormat="1" ht="21" customHeight="1" x14ac:dyDescent="0.25">
      <c r="B67" s="58"/>
      <c r="C67" s="59"/>
      <c r="D67" s="60" t="s">
        <v>523</v>
      </c>
      <c r="E67" s="60"/>
      <c r="F67" s="60"/>
      <c r="G67" s="60"/>
      <c r="H67" s="60"/>
      <c r="I67" s="61">
        <f>ROUND($Q$110,2)</f>
        <v>0</v>
      </c>
      <c r="J67" s="61">
        <f>ROUND($R$110,2)</f>
        <v>0</v>
      </c>
      <c r="K67" s="61">
        <f>ROUND($K$110,2)</f>
        <v>0</v>
      </c>
      <c r="L67" s="62"/>
    </row>
    <row r="68" spans="2:13" s="16" customFormat="1" ht="22.5" customHeight="1" x14ac:dyDescent="0.25">
      <c r="B68" s="17"/>
      <c r="C68" s="19"/>
      <c r="D68" s="19"/>
      <c r="E68" s="19"/>
      <c r="F68" s="19"/>
      <c r="G68" s="19"/>
      <c r="H68" s="19"/>
      <c r="I68" s="19"/>
      <c r="J68" s="19"/>
      <c r="K68" s="19"/>
      <c r="L68" s="18"/>
    </row>
    <row r="69" spans="2:13" s="16" customFormat="1" ht="7.5" customHeight="1" x14ac:dyDescent="0.25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3"/>
    </row>
    <row r="70" spans="2:13" ht="14.25" customHeight="1" x14ac:dyDescent="0.25"/>
    <row r="71" spans="2:13" ht="14.25" customHeight="1" x14ac:dyDescent="0.25"/>
    <row r="72" spans="2:13" ht="14.25" customHeight="1" x14ac:dyDescent="0.25"/>
    <row r="73" spans="2:13" s="16" customFormat="1" ht="7.5" customHeight="1" x14ac:dyDescent="0.25"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5"/>
    </row>
    <row r="74" spans="2:13" s="16" customFormat="1" ht="37.5" customHeight="1" x14ac:dyDescent="0.25">
      <c r="B74" s="17"/>
      <c r="C74" s="12" t="s">
        <v>46</v>
      </c>
      <c r="D74" s="19"/>
      <c r="E74" s="19"/>
      <c r="F74" s="19"/>
      <c r="G74" s="19"/>
      <c r="H74" s="19"/>
      <c r="I74" s="19"/>
      <c r="J74" s="19"/>
      <c r="K74" s="19"/>
      <c r="L74" s="19"/>
      <c r="M74" s="65"/>
    </row>
    <row r="75" spans="2:13" s="16" customFormat="1" ht="7.5" customHeight="1" x14ac:dyDescent="0.25">
      <c r="B75" s="17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65"/>
    </row>
    <row r="76" spans="2:13" s="16" customFormat="1" ht="15" customHeight="1" x14ac:dyDescent="0.25">
      <c r="B76" s="17"/>
      <c r="C76" s="15" t="s">
        <v>10</v>
      </c>
      <c r="D76" s="19"/>
      <c r="E76" s="19"/>
      <c r="F76" s="19"/>
      <c r="G76" s="19"/>
      <c r="H76" s="19"/>
      <c r="I76" s="19"/>
      <c r="J76" s="19"/>
      <c r="K76" s="19"/>
      <c r="L76" s="19"/>
      <c r="M76" s="65"/>
    </row>
    <row r="77" spans="2:13" s="16" customFormat="1" ht="16.5" customHeight="1" x14ac:dyDescent="0.25">
      <c r="B77" s="17"/>
      <c r="C77" s="19"/>
      <c r="D77" s="19"/>
      <c r="E77" s="257" t="str">
        <f>$E$7</f>
        <v>Rekonstrukce chodníků a infrastruktury silnice III/29827</v>
      </c>
      <c r="F77" s="248"/>
      <c r="G77" s="248"/>
      <c r="H77" s="248"/>
      <c r="I77" s="19"/>
      <c r="J77" s="19"/>
      <c r="K77" s="19"/>
      <c r="L77" s="19"/>
      <c r="M77" s="65"/>
    </row>
    <row r="78" spans="2:13" ht="15.75" customHeight="1" x14ac:dyDescent="0.25">
      <c r="B78" s="10"/>
      <c r="C78" s="15" t="s">
        <v>11</v>
      </c>
      <c r="D78" s="11"/>
      <c r="E78" s="11"/>
      <c r="F78" s="11"/>
      <c r="G78" s="11"/>
      <c r="H78" s="11"/>
      <c r="I78" s="11"/>
      <c r="J78" s="11"/>
      <c r="K78" s="11"/>
      <c r="L78" s="11"/>
      <c r="M78" s="129"/>
    </row>
    <row r="79" spans="2:13" s="16" customFormat="1" ht="16.5" customHeight="1" x14ac:dyDescent="0.25">
      <c r="B79" s="17"/>
      <c r="C79" s="19"/>
      <c r="D79" s="19"/>
      <c r="E79" s="257" t="s">
        <v>123</v>
      </c>
      <c r="F79" s="248"/>
      <c r="G79" s="248"/>
      <c r="H79" s="248"/>
      <c r="I79" s="19"/>
      <c r="J79" s="19"/>
      <c r="K79" s="19"/>
      <c r="L79" s="19"/>
      <c r="M79" s="65"/>
    </row>
    <row r="80" spans="2:13" s="16" customFormat="1" ht="15" customHeight="1" x14ac:dyDescent="0.25">
      <c r="B80" s="17"/>
      <c r="C80" s="15" t="s">
        <v>124</v>
      </c>
      <c r="D80" s="19"/>
      <c r="E80" s="19"/>
      <c r="F80" s="19"/>
      <c r="G80" s="19"/>
      <c r="H80" s="19"/>
      <c r="I80" s="19"/>
      <c r="J80" s="19"/>
      <c r="K80" s="19"/>
      <c r="L80" s="19"/>
      <c r="M80" s="65"/>
    </row>
    <row r="81" spans="2:56" s="16" customFormat="1" ht="19.5" customHeight="1" x14ac:dyDescent="0.25">
      <c r="B81" s="17"/>
      <c r="C81" s="19"/>
      <c r="D81" s="19"/>
      <c r="E81" s="255" t="str">
        <f>$E$11</f>
        <v>IIc - Vedlejší a ostatní náklady</v>
      </c>
      <c r="F81" s="248"/>
      <c r="G81" s="248"/>
      <c r="H81" s="248"/>
      <c r="I81" s="19"/>
      <c r="J81" s="19"/>
      <c r="K81" s="19"/>
      <c r="L81" s="19"/>
      <c r="M81" s="65"/>
    </row>
    <row r="82" spans="2:56" s="16" customFormat="1" ht="7.5" customHeight="1" x14ac:dyDescent="0.25">
      <c r="B82" s="17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65"/>
    </row>
    <row r="83" spans="2:56" s="16" customFormat="1" ht="18.75" customHeight="1" x14ac:dyDescent="0.25">
      <c r="B83" s="17"/>
      <c r="C83" s="15" t="s">
        <v>14</v>
      </c>
      <c r="D83" s="19"/>
      <c r="E83" s="19"/>
      <c r="F83" s="20" t="str">
        <f>$F$14</f>
        <v>Malšova Lhota - Hradec Králové</v>
      </c>
      <c r="G83" s="19"/>
      <c r="H83" s="19"/>
      <c r="I83" s="15" t="s">
        <v>16</v>
      </c>
      <c r="J83" s="21" t="str">
        <f>IF($J$14="","",$J$14)</f>
        <v>05.06.2014</v>
      </c>
      <c r="K83" s="19"/>
      <c r="L83" s="19"/>
      <c r="M83" s="65"/>
    </row>
    <row r="84" spans="2:56" s="16" customFormat="1" ht="7.5" customHeight="1" x14ac:dyDescent="0.25">
      <c r="B84" s="17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65"/>
    </row>
    <row r="85" spans="2:56" s="16" customFormat="1" ht="15.75" customHeight="1" x14ac:dyDescent="0.25">
      <c r="B85" s="17"/>
      <c r="C85" s="15" t="s">
        <v>17</v>
      </c>
      <c r="D85" s="19"/>
      <c r="E85" s="19"/>
      <c r="F85" s="20" t="str">
        <f>$E$17</f>
        <v xml:space="preserve"> </v>
      </c>
      <c r="G85" s="19"/>
      <c r="H85" s="19"/>
      <c r="I85" s="15" t="s">
        <v>21</v>
      </c>
      <c r="J85" s="20" t="str">
        <f>$E$23</f>
        <v>VIAPROJEKT s.r.o. Hradec Králové</v>
      </c>
      <c r="K85" s="19"/>
      <c r="L85" s="19"/>
      <c r="M85" s="65"/>
    </row>
    <row r="86" spans="2:56" s="16" customFormat="1" ht="15" customHeight="1" x14ac:dyDescent="0.25">
      <c r="B86" s="17"/>
      <c r="C86" s="15" t="s">
        <v>20</v>
      </c>
      <c r="D86" s="19"/>
      <c r="E86" s="19"/>
      <c r="F86" s="20" t="str">
        <f>IF($E$20="","",$E$20)</f>
        <v xml:space="preserve"> </v>
      </c>
      <c r="G86" s="19"/>
      <c r="H86" s="19"/>
      <c r="I86" s="19"/>
      <c r="J86" s="19"/>
      <c r="K86" s="19"/>
      <c r="L86" s="19"/>
      <c r="M86" s="65"/>
    </row>
    <row r="87" spans="2:56" s="16" customFormat="1" ht="11.25" customHeight="1" x14ac:dyDescent="0.25">
      <c r="B87" s="17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65"/>
    </row>
    <row r="88" spans="2:56" s="66" customFormat="1" ht="30" customHeight="1" x14ac:dyDescent="0.25">
      <c r="B88" s="67"/>
      <c r="C88" s="68" t="s">
        <v>47</v>
      </c>
      <c r="D88" s="69" t="s">
        <v>48</v>
      </c>
      <c r="E88" s="69" t="s">
        <v>49</v>
      </c>
      <c r="F88" s="69" t="s">
        <v>50</v>
      </c>
      <c r="G88" s="69" t="s">
        <v>51</v>
      </c>
      <c r="H88" s="69" t="s">
        <v>52</v>
      </c>
      <c r="I88" s="69" t="s">
        <v>136</v>
      </c>
      <c r="J88" s="69" t="s">
        <v>137</v>
      </c>
      <c r="K88" s="69" t="s">
        <v>54</v>
      </c>
      <c r="L88" s="70" t="s">
        <v>55</v>
      </c>
      <c r="M88" s="71"/>
      <c r="N88" s="72" t="s">
        <v>56</v>
      </c>
      <c r="O88" s="73" t="s">
        <v>27</v>
      </c>
      <c r="P88" s="73" t="s">
        <v>53</v>
      </c>
      <c r="Q88" s="73" t="s">
        <v>138</v>
      </c>
      <c r="R88" s="73" t="s">
        <v>139</v>
      </c>
      <c r="S88" s="73" t="s">
        <v>57</v>
      </c>
      <c r="T88" s="73" t="s">
        <v>58</v>
      </c>
      <c r="U88" s="73" t="s">
        <v>59</v>
      </c>
      <c r="V88" s="73" t="s">
        <v>60</v>
      </c>
      <c r="W88" s="73" t="s">
        <v>61</v>
      </c>
      <c r="X88" s="74" t="s">
        <v>62</v>
      </c>
    </row>
    <row r="89" spans="2:56" s="16" customFormat="1" ht="30" customHeight="1" x14ac:dyDescent="0.35">
      <c r="B89" s="17"/>
      <c r="C89" s="50" t="s">
        <v>39</v>
      </c>
      <c r="D89" s="19"/>
      <c r="E89" s="19"/>
      <c r="F89" s="19"/>
      <c r="G89" s="19"/>
      <c r="H89" s="19"/>
      <c r="I89" s="19"/>
      <c r="J89" s="19"/>
      <c r="K89" s="75">
        <f>$BB$89</f>
        <v>0</v>
      </c>
      <c r="L89" s="19"/>
      <c r="M89" s="65"/>
      <c r="N89" s="76"/>
      <c r="O89" s="26"/>
      <c r="P89" s="26"/>
      <c r="Q89" s="130">
        <f>$Q$90</f>
        <v>0</v>
      </c>
      <c r="R89" s="130">
        <f>$R$90</f>
        <v>0</v>
      </c>
      <c r="S89" s="26"/>
      <c r="T89" s="77">
        <f>$T$90</f>
        <v>0</v>
      </c>
      <c r="U89" s="26"/>
      <c r="V89" s="77">
        <f>$V$90</f>
        <v>0</v>
      </c>
      <c r="W89" s="26"/>
      <c r="X89" s="78">
        <f>$X$90</f>
        <v>0</v>
      </c>
      <c r="AK89" s="16" t="s">
        <v>63</v>
      </c>
      <c r="AL89" s="16" t="s">
        <v>40</v>
      </c>
      <c r="BB89" s="79">
        <f>$BB$90</f>
        <v>0</v>
      </c>
    </row>
    <row r="90" spans="2:56" s="80" customFormat="1" ht="37.5" customHeight="1" x14ac:dyDescent="0.35">
      <c r="B90" s="81"/>
      <c r="C90" s="82"/>
      <c r="D90" s="147" t="s">
        <v>63</v>
      </c>
      <c r="E90" s="148" t="s">
        <v>524</v>
      </c>
      <c r="F90" s="148" t="s">
        <v>525</v>
      </c>
      <c r="G90" s="147"/>
      <c r="H90" s="147"/>
      <c r="I90" s="147"/>
      <c r="J90" s="147"/>
      <c r="K90" s="149">
        <f>$BB$90</f>
        <v>0</v>
      </c>
      <c r="L90" s="147"/>
      <c r="M90" s="150"/>
      <c r="N90" s="83"/>
      <c r="O90" s="82"/>
      <c r="P90" s="82"/>
      <c r="Q90" s="131">
        <f>$Q$91+$Q$96+$Q$104+$Q$110</f>
        <v>0</v>
      </c>
      <c r="R90" s="131">
        <f>$R$91+$R$96+$R$104+$R$110</f>
        <v>0</v>
      </c>
      <c r="S90" s="82"/>
      <c r="T90" s="84">
        <f>$T$91+$T$96+$T$104+$T$110</f>
        <v>0</v>
      </c>
      <c r="U90" s="82"/>
      <c r="V90" s="84">
        <f>$V$91+$V$96+$V$104+$V$110</f>
        <v>0</v>
      </c>
      <c r="W90" s="82"/>
      <c r="X90" s="85">
        <f>$X$91+$X$96+$X$104+$X$110</f>
        <v>0</v>
      </c>
      <c r="AI90" s="86" t="s">
        <v>79</v>
      </c>
      <c r="AK90" s="86" t="s">
        <v>63</v>
      </c>
      <c r="AL90" s="86" t="s">
        <v>67</v>
      </c>
      <c r="AP90" s="86" t="s">
        <v>68</v>
      </c>
      <c r="BB90" s="87">
        <f>$BB$91+$BB$96+$BB$104+$BB$110</f>
        <v>0</v>
      </c>
    </row>
    <row r="91" spans="2:56" s="80" customFormat="1" ht="21" customHeight="1" x14ac:dyDescent="0.3">
      <c r="B91" s="81"/>
      <c r="C91" s="82"/>
      <c r="D91" s="147" t="s">
        <v>63</v>
      </c>
      <c r="E91" s="151" t="s">
        <v>526</v>
      </c>
      <c r="F91" s="151" t="s">
        <v>527</v>
      </c>
      <c r="G91" s="147"/>
      <c r="H91" s="147"/>
      <c r="I91" s="147"/>
      <c r="J91" s="147"/>
      <c r="K91" s="152">
        <f>$BB$91</f>
        <v>0</v>
      </c>
      <c r="L91" s="147"/>
      <c r="M91" s="150"/>
      <c r="N91" s="83"/>
      <c r="O91" s="82"/>
      <c r="P91" s="82"/>
      <c r="Q91" s="131">
        <f>SUM($Q$92:$Q$95)</f>
        <v>0</v>
      </c>
      <c r="R91" s="131">
        <f>SUM($R$92:$R$95)</f>
        <v>0</v>
      </c>
      <c r="S91" s="82"/>
      <c r="T91" s="84">
        <f>SUM($T$92:$T$95)</f>
        <v>0</v>
      </c>
      <c r="U91" s="82"/>
      <c r="V91" s="84">
        <f>SUM($V$92:$V$95)</f>
        <v>0</v>
      </c>
      <c r="W91" s="82"/>
      <c r="X91" s="85">
        <f>SUM($X$92:$X$95)</f>
        <v>0</v>
      </c>
      <c r="AI91" s="86" t="s">
        <v>79</v>
      </c>
      <c r="AK91" s="86" t="s">
        <v>63</v>
      </c>
      <c r="AL91" s="86" t="s">
        <v>66</v>
      </c>
      <c r="AP91" s="86" t="s">
        <v>68</v>
      </c>
      <c r="BB91" s="87">
        <f>SUM($BB$92:$BB$95)</f>
        <v>0</v>
      </c>
    </row>
    <row r="92" spans="2:56" s="16" customFormat="1" ht="15.75" customHeight="1" x14ac:dyDescent="0.25">
      <c r="B92" s="17"/>
      <c r="C92" s="121" t="s">
        <v>66</v>
      </c>
      <c r="D92" s="121" t="s">
        <v>70</v>
      </c>
      <c r="E92" s="122" t="s">
        <v>528</v>
      </c>
      <c r="F92" s="123" t="s">
        <v>529</v>
      </c>
      <c r="G92" s="124" t="s">
        <v>530</v>
      </c>
      <c r="H92" s="125">
        <v>1</v>
      </c>
      <c r="I92" s="126"/>
      <c r="J92" s="126"/>
      <c r="K92" s="126">
        <f>ROUND($P$92*$H$92,2)</f>
        <v>0</v>
      </c>
      <c r="L92" s="123" t="s">
        <v>72</v>
      </c>
      <c r="M92" s="65"/>
      <c r="N92" s="88"/>
      <c r="O92" s="89" t="s">
        <v>28</v>
      </c>
      <c r="P92" s="32">
        <f>$I$92+$J$92</f>
        <v>0</v>
      </c>
      <c r="Q92" s="32">
        <f>ROUND($I$92*$H$92,2)</f>
        <v>0</v>
      </c>
      <c r="R92" s="32">
        <f>ROUND($J$92*$H$92,2)</f>
        <v>0</v>
      </c>
      <c r="S92" s="19"/>
      <c r="T92" s="19"/>
      <c r="U92" s="90">
        <v>0</v>
      </c>
      <c r="V92" s="90">
        <f>$U$92*$H$92</f>
        <v>0</v>
      </c>
      <c r="W92" s="90">
        <v>0</v>
      </c>
      <c r="X92" s="91">
        <f>$W$92*$H$92</f>
        <v>0</v>
      </c>
      <c r="AI92" s="22" t="s">
        <v>531</v>
      </c>
      <c r="AK92" s="22" t="s">
        <v>70</v>
      </c>
      <c r="AL92" s="22" t="s">
        <v>6</v>
      </c>
      <c r="AP92" s="16" t="s">
        <v>68</v>
      </c>
      <c r="AV92" s="92">
        <f>IF($O$92="základní",$K$92,0)</f>
        <v>0</v>
      </c>
      <c r="AW92" s="92">
        <f>IF($O$92="snížená",$K$92,0)</f>
        <v>0</v>
      </c>
      <c r="AX92" s="92">
        <f>IF($O$92="zákl. přenesená",$K$92,0)</f>
        <v>0</v>
      </c>
      <c r="AY92" s="92">
        <f>IF($O$92="sníž. přenesená",$K$92,0)</f>
        <v>0</v>
      </c>
      <c r="AZ92" s="92">
        <f>IF($O$92="nulová",$K$92,0)</f>
        <v>0</v>
      </c>
      <c r="BA92" s="22" t="s">
        <v>66</v>
      </c>
      <c r="BB92" s="92">
        <f>ROUND($P$92*$H$92,2)</f>
        <v>0</v>
      </c>
      <c r="BC92" s="22" t="s">
        <v>531</v>
      </c>
      <c r="BD92" s="22" t="s">
        <v>532</v>
      </c>
    </row>
    <row r="93" spans="2:56" s="16" customFormat="1" ht="16.5" customHeight="1" x14ac:dyDescent="0.25">
      <c r="B93" s="17"/>
      <c r="C93" s="19"/>
      <c r="D93" s="93" t="s">
        <v>74</v>
      </c>
      <c r="E93" s="19"/>
      <c r="F93" s="94" t="s">
        <v>533</v>
      </c>
      <c r="G93" s="19"/>
      <c r="H93" s="19"/>
      <c r="I93" s="19"/>
      <c r="J93" s="19"/>
      <c r="K93" s="19"/>
      <c r="L93" s="19"/>
      <c r="M93" s="65"/>
      <c r="N93" s="95"/>
      <c r="O93" s="19"/>
      <c r="P93" s="19"/>
      <c r="Q93" s="19"/>
      <c r="R93" s="19"/>
      <c r="S93" s="19"/>
      <c r="T93" s="19"/>
      <c r="U93" s="19"/>
      <c r="V93" s="19"/>
      <c r="W93" s="19"/>
      <c r="X93" s="96"/>
      <c r="AK93" s="16" t="s">
        <v>74</v>
      </c>
      <c r="AL93" s="16" t="s">
        <v>6</v>
      </c>
    </row>
    <row r="94" spans="2:56" s="16" customFormat="1" ht="15.75" customHeight="1" x14ac:dyDescent="0.25">
      <c r="B94" s="17"/>
      <c r="C94" s="121" t="s">
        <v>6</v>
      </c>
      <c r="D94" s="121" t="s">
        <v>70</v>
      </c>
      <c r="E94" s="122" t="s">
        <v>534</v>
      </c>
      <c r="F94" s="123" t="s">
        <v>535</v>
      </c>
      <c r="G94" s="124" t="s">
        <v>530</v>
      </c>
      <c r="H94" s="125">
        <v>1</v>
      </c>
      <c r="I94" s="126"/>
      <c r="J94" s="126"/>
      <c r="K94" s="126">
        <f>ROUND($P$94*$H$94,2)</f>
        <v>0</v>
      </c>
      <c r="L94" s="123" t="s">
        <v>72</v>
      </c>
      <c r="M94" s="65"/>
      <c r="N94" s="88"/>
      <c r="O94" s="89" t="s">
        <v>28</v>
      </c>
      <c r="P94" s="32">
        <f>$I$94+$J$94</f>
        <v>0</v>
      </c>
      <c r="Q94" s="32">
        <f>ROUND($I$94*$H$94,2)</f>
        <v>0</v>
      </c>
      <c r="R94" s="32">
        <f>ROUND($J$94*$H$94,2)</f>
        <v>0</v>
      </c>
      <c r="S94" s="19"/>
      <c r="T94" s="19"/>
      <c r="U94" s="90">
        <v>0</v>
      </c>
      <c r="V94" s="90">
        <f>$U$94*$H$94</f>
        <v>0</v>
      </c>
      <c r="W94" s="90">
        <v>0</v>
      </c>
      <c r="X94" s="91">
        <f>$W$94*$H$94</f>
        <v>0</v>
      </c>
      <c r="AI94" s="22" t="s">
        <v>531</v>
      </c>
      <c r="AK94" s="22" t="s">
        <v>70</v>
      </c>
      <c r="AL94" s="22" t="s">
        <v>6</v>
      </c>
      <c r="AP94" s="16" t="s">
        <v>68</v>
      </c>
      <c r="AV94" s="92">
        <f>IF($O$94="základní",$K$94,0)</f>
        <v>0</v>
      </c>
      <c r="AW94" s="92">
        <f>IF($O$94="snížená",$K$94,0)</f>
        <v>0</v>
      </c>
      <c r="AX94" s="92">
        <f>IF($O$94="zákl. přenesená",$K$94,0)</f>
        <v>0</v>
      </c>
      <c r="AY94" s="92">
        <f>IF($O$94="sníž. přenesená",$K$94,0)</f>
        <v>0</v>
      </c>
      <c r="AZ94" s="92">
        <f>IF($O$94="nulová",$K$94,0)</f>
        <v>0</v>
      </c>
      <c r="BA94" s="22" t="s">
        <v>66</v>
      </c>
      <c r="BB94" s="92">
        <f>ROUND($P$94*$H$94,2)</f>
        <v>0</v>
      </c>
      <c r="BC94" s="22" t="s">
        <v>531</v>
      </c>
      <c r="BD94" s="22" t="s">
        <v>536</v>
      </c>
    </row>
    <row r="95" spans="2:56" s="16" customFormat="1" ht="27" customHeight="1" x14ac:dyDescent="0.25">
      <c r="B95" s="17"/>
      <c r="C95" s="19"/>
      <c r="D95" s="93" t="s">
        <v>74</v>
      </c>
      <c r="E95" s="19"/>
      <c r="F95" s="94" t="s">
        <v>537</v>
      </c>
      <c r="G95" s="19"/>
      <c r="H95" s="19"/>
      <c r="I95" s="19"/>
      <c r="J95" s="19"/>
      <c r="K95" s="19"/>
      <c r="L95" s="19"/>
      <c r="M95" s="65"/>
      <c r="N95" s="95"/>
      <c r="O95" s="19"/>
      <c r="P95" s="19"/>
      <c r="Q95" s="19"/>
      <c r="R95" s="19"/>
      <c r="S95" s="19"/>
      <c r="T95" s="19"/>
      <c r="U95" s="19"/>
      <c r="V95" s="19"/>
      <c r="W95" s="19"/>
      <c r="X95" s="96"/>
      <c r="AK95" s="16" t="s">
        <v>74</v>
      </c>
      <c r="AL95" s="16" t="s">
        <v>6</v>
      </c>
    </row>
    <row r="96" spans="2:56" s="80" customFormat="1" ht="30.75" customHeight="1" x14ac:dyDescent="0.3">
      <c r="B96" s="81"/>
      <c r="C96" s="82"/>
      <c r="D96" s="147" t="s">
        <v>63</v>
      </c>
      <c r="E96" s="151" t="s">
        <v>538</v>
      </c>
      <c r="F96" s="151" t="s">
        <v>539</v>
      </c>
      <c r="G96" s="147"/>
      <c r="H96" s="147"/>
      <c r="I96" s="147"/>
      <c r="J96" s="147"/>
      <c r="K96" s="152">
        <f>$BB$96</f>
        <v>0</v>
      </c>
      <c r="L96" s="147"/>
      <c r="M96" s="150"/>
      <c r="N96" s="83"/>
      <c r="O96" s="82"/>
      <c r="P96" s="82"/>
      <c r="Q96" s="131">
        <f>SUM($Q$97:$Q$103)</f>
        <v>0</v>
      </c>
      <c r="R96" s="131">
        <f>SUM($R$97:$R$103)</f>
        <v>0</v>
      </c>
      <c r="S96" s="82"/>
      <c r="T96" s="84">
        <f>SUM($T$97:$T$103)</f>
        <v>0</v>
      </c>
      <c r="U96" s="82"/>
      <c r="V96" s="84">
        <f>SUM($V$97:$V$103)</f>
        <v>0</v>
      </c>
      <c r="W96" s="82"/>
      <c r="X96" s="85">
        <f>SUM($X$97:$X$103)</f>
        <v>0</v>
      </c>
      <c r="AI96" s="86" t="s">
        <v>79</v>
      </c>
      <c r="AK96" s="86" t="s">
        <v>63</v>
      </c>
      <c r="AL96" s="86" t="s">
        <v>66</v>
      </c>
      <c r="AP96" s="86" t="s">
        <v>68</v>
      </c>
      <c r="BB96" s="87">
        <f>SUM($BB$97:$BB$103)</f>
        <v>0</v>
      </c>
    </row>
    <row r="97" spans="2:56" s="16" customFormat="1" ht="15.75" customHeight="1" x14ac:dyDescent="0.25">
      <c r="B97" s="17"/>
      <c r="C97" s="121" t="s">
        <v>77</v>
      </c>
      <c r="D97" s="121" t="s">
        <v>70</v>
      </c>
      <c r="E97" s="122" t="s">
        <v>540</v>
      </c>
      <c r="F97" s="123" t="s">
        <v>539</v>
      </c>
      <c r="G97" s="124" t="s">
        <v>530</v>
      </c>
      <c r="H97" s="125">
        <v>1</v>
      </c>
      <c r="I97" s="126"/>
      <c r="J97" s="126"/>
      <c r="K97" s="126">
        <f>ROUND($P$97*$H$97,2)</f>
        <v>0</v>
      </c>
      <c r="L97" s="123" t="s">
        <v>72</v>
      </c>
      <c r="M97" s="65"/>
      <c r="N97" s="88"/>
      <c r="O97" s="89" t="s">
        <v>28</v>
      </c>
      <c r="P97" s="32">
        <f>$I$97+$J$97</f>
        <v>0</v>
      </c>
      <c r="Q97" s="32">
        <f>ROUND($I$97*$H$97,2)</f>
        <v>0</v>
      </c>
      <c r="R97" s="32">
        <f>ROUND($J$97*$H$97,2)</f>
        <v>0</v>
      </c>
      <c r="S97" s="19"/>
      <c r="T97" s="19"/>
      <c r="U97" s="90">
        <v>0</v>
      </c>
      <c r="V97" s="90">
        <f>$U$97*$H$97</f>
        <v>0</v>
      </c>
      <c r="W97" s="90">
        <v>0</v>
      </c>
      <c r="X97" s="91">
        <f>$W$97*$H$97</f>
        <v>0</v>
      </c>
      <c r="AI97" s="22" t="s">
        <v>531</v>
      </c>
      <c r="AK97" s="22" t="s">
        <v>70</v>
      </c>
      <c r="AL97" s="22" t="s">
        <v>6</v>
      </c>
      <c r="AP97" s="16" t="s">
        <v>68</v>
      </c>
      <c r="AV97" s="92">
        <f>IF($O$97="základní",$K$97,0)</f>
        <v>0</v>
      </c>
      <c r="AW97" s="92">
        <f>IF($O$97="snížená",$K$97,0)</f>
        <v>0</v>
      </c>
      <c r="AX97" s="92">
        <f>IF($O$97="zákl. přenesená",$K$97,0)</f>
        <v>0</v>
      </c>
      <c r="AY97" s="92">
        <f>IF($O$97="sníž. přenesená",$K$97,0)</f>
        <v>0</v>
      </c>
      <c r="AZ97" s="92">
        <f>IF($O$97="nulová",$K$97,0)</f>
        <v>0</v>
      </c>
      <c r="BA97" s="22" t="s">
        <v>66</v>
      </c>
      <c r="BB97" s="92">
        <f>ROUND($P$97*$H$97,2)</f>
        <v>0</v>
      </c>
      <c r="BC97" s="22" t="s">
        <v>531</v>
      </c>
      <c r="BD97" s="22" t="s">
        <v>541</v>
      </c>
    </row>
    <row r="98" spans="2:56" s="16" customFormat="1" ht="16.5" customHeight="1" x14ac:dyDescent="0.25">
      <c r="B98" s="17"/>
      <c r="C98" s="19"/>
      <c r="D98" s="93" t="s">
        <v>74</v>
      </c>
      <c r="E98" s="19"/>
      <c r="F98" s="94" t="s">
        <v>542</v>
      </c>
      <c r="G98" s="19"/>
      <c r="H98" s="19"/>
      <c r="I98" s="19"/>
      <c r="J98" s="19"/>
      <c r="K98" s="19"/>
      <c r="L98" s="19"/>
      <c r="M98" s="65"/>
      <c r="N98" s="95"/>
      <c r="O98" s="19"/>
      <c r="P98" s="19"/>
      <c r="Q98" s="19"/>
      <c r="R98" s="19"/>
      <c r="S98" s="19"/>
      <c r="T98" s="19"/>
      <c r="U98" s="19"/>
      <c r="V98" s="19"/>
      <c r="W98" s="19"/>
      <c r="X98" s="96"/>
      <c r="AK98" s="16" t="s">
        <v>74</v>
      </c>
      <c r="AL98" s="16" t="s">
        <v>6</v>
      </c>
    </row>
    <row r="99" spans="2:56" s="16" customFormat="1" ht="15.75" customHeight="1" x14ac:dyDescent="0.25">
      <c r="B99" s="17"/>
      <c r="C99" s="121" t="s">
        <v>73</v>
      </c>
      <c r="D99" s="121" t="s">
        <v>70</v>
      </c>
      <c r="E99" s="122" t="s">
        <v>543</v>
      </c>
      <c r="F99" s="123" t="s">
        <v>544</v>
      </c>
      <c r="G99" s="124" t="s">
        <v>530</v>
      </c>
      <c r="H99" s="125">
        <v>1</v>
      </c>
      <c r="I99" s="126"/>
      <c r="J99" s="126"/>
      <c r="K99" s="126">
        <f>ROUND($P$99*$H$99,2)</f>
        <v>0</v>
      </c>
      <c r="L99" s="123" t="s">
        <v>72</v>
      </c>
      <c r="M99" s="65"/>
      <c r="N99" s="88"/>
      <c r="O99" s="89" t="s">
        <v>28</v>
      </c>
      <c r="P99" s="32">
        <f>$I$99+$J$99</f>
        <v>0</v>
      </c>
      <c r="Q99" s="32">
        <f>ROUND($I$99*$H$99,2)</f>
        <v>0</v>
      </c>
      <c r="R99" s="32">
        <f>ROUND($J$99*$H$99,2)</f>
        <v>0</v>
      </c>
      <c r="S99" s="19"/>
      <c r="T99" s="19"/>
      <c r="U99" s="90">
        <v>0</v>
      </c>
      <c r="V99" s="90">
        <f>$U$99*$H$99</f>
        <v>0</v>
      </c>
      <c r="W99" s="90">
        <v>0</v>
      </c>
      <c r="X99" s="91">
        <f>$W$99*$H$99</f>
        <v>0</v>
      </c>
      <c r="AI99" s="22" t="s">
        <v>531</v>
      </c>
      <c r="AK99" s="22" t="s">
        <v>70</v>
      </c>
      <c r="AL99" s="22" t="s">
        <v>6</v>
      </c>
      <c r="AP99" s="16" t="s">
        <v>68</v>
      </c>
      <c r="AV99" s="92">
        <f>IF($O$99="základní",$K$99,0)</f>
        <v>0</v>
      </c>
      <c r="AW99" s="92">
        <f>IF($O$99="snížená",$K$99,0)</f>
        <v>0</v>
      </c>
      <c r="AX99" s="92">
        <f>IF($O$99="zákl. přenesená",$K$99,0)</f>
        <v>0</v>
      </c>
      <c r="AY99" s="92">
        <f>IF($O$99="sníž. přenesená",$K$99,0)</f>
        <v>0</v>
      </c>
      <c r="AZ99" s="92">
        <f>IF($O$99="nulová",$K$99,0)</f>
        <v>0</v>
      </c>
      <c r="BA99" s="22" t="s">
        <v>66</v>
      </c>
      <c r="BB99" s="92">
        <f>ROUND($P$99*$H$99,2)</f>
        <v>0</v>
      </c>
      <c r="BC99" s="22" t="s">
        <v>531</v>
      </c>
      <c r="BD99" s="22" t="s">
        <v>545</v>
      </c>
    </row>
    <row r="100" spans="2:56" s="16" customFormat="1" ht="16.5" customHeight="1" x14ac:dyDescent="0.25">
      <c r="B100" s="17"/>
      <c r="C100" s="19"/>
      <c r="D100" s="93" t="s">
        <v>74</v>
      </c>
      <c r="E100" s="19"/>
      <c r="F100" s="94" t="s">
        <v>546</v>
      </c>
      <c r="G100" s="19"/>
      <c r="H100" s="19"/>
      <c r="I100" s="19"/>
      <c r="J100" s="19"/>
      <c r="K100" s="19"/>
      <c r="L100" s="19"/>
      <c r="M100" s="65"/>
      <c r="N100" s="95"/>
      <c r="O100" s="19"/>
      <c r="P100" s="19"/>
      <c r="Q100" s="19"/>
      <c r="R100" s="19"/>
      <c r="S100" s="19"/>
      <c r="T100" s="19"/>
      <c r="U100" s="19"/>
      <c r="V100" s="19"/>
      <c r="W100" s="19"/>
      <c r="X100" s="96"/>
      <c r="AK100" s="16" t="s">
        <v>74</v>
      </c>
      <c r="AL100" s="16" t="s">
        <v>6</v>
      </c>
    </row>
    <row r="101" spans="2:56" s="16" customFormat="1" ht="15.75" customHeight="1" x14ac:dyDescent="0.25">
      <c r="B101" s="132"/>
      <c r="C101" s="133"/>
      <c r="D101" s="99" t="s">
        <v>75</v>
      </c>
      <c r="E101" s="133"/>
      <c r="F101" s="134" t="s">
        <v>547</v>
      </c>
      <c r="G101" s="133"/>
      <c r="H101" s="133"/>
      <c r="I101" s="133"/>
      <c r="J101" s="133"/>
      <c r="K101" s="133"/>
      <c r="L101" s="133"/>
      <c r="M101" s="135"/>
      <c r="N101" s="136"/>
      <c r="O101" s="133"/>
      <c r="P101" s="133"/>
      <c r="Q101" s="133"/>
      <c r="R101" s="133"/>
      <c r="S101" s="133"/>
      <c r="T101" s="133"/>
      <c r="U101" s="133"/>
      <c r="V101" s="133"/>
      <c r="W101" s="133"/>
      <c r="X101" s="137"/>
      <c r="AK101" s="138" t="s">
        <v>75</v>
      </c>
      <c r="AL101" s="138" t="s">
        <v>6</v>
      </c>
      <c r="AM101" s="138" t="s">
        <v>66</v>
      </c>
      <c r="AN101" s="138" t="s">
        <v>40</v>
      </c>
      <c r="AO101" s="138" t="s">
        <v>67</v>
      </c>
      <c r="AP101" s="138" t="s">
        <v>68</v>
      </c>
    </row>
    <row r="102" spans="2:56" s="16" customFormat="1" ht="15.75" customHeight="1" x14ac:dyDescent="0.25">
      <c r="B102" s="97"/>
      <c r="C102" s="98"/>
      <c r="D102" s="99" t="s">
        <v>75</v>
      </c>
      <c r="E102" s="98"/>
      <c r="F102" s="100" t="s">
        <v>66</v>
      </c>
      <c r="G102" s="98"/>
      <c r="H102" s="101">
        <v>1</v>
      </c>
      <c r="I102" s="98"/>
      <c r="J102" s="98"/>
      <c r="K102" s="98"/>
      <c r="L102" s="98"/>
      <c r="M102" s="102"/>
      <c r="N102" s="103"/>
      <c r="O102" s="98"/>
      <c r="P102" s="98"/>
      <c r="Q102" s="98"/>
      <c r="R102" s="98"/>
      <c r="S102" s="98"/>
      <c r="T102" s="98"/>
      <c r="U102" s="98"/>
      <c r="V102" s="98"/>
      <c r="W102" s="98"/>
      <c r="X102" s="104"/>
      <c r="AK102" s="105" t="s">
        <v>75</v>
      </c>
      <c r="AL102" s="105" t="s">
        <v>6</v>
      </c>
      <c r="AM102" s="105" t="s">
        <v>6</v>
      </c>
      <c r="AN102" s="105" t="s">
        <v>40</v>
      </c>
      <c r="AO102" s="105" t="s">
        <v>67</v>
      </c>
      <c r="AP102" s="105" t="s">
        <v>68</v>
      </c>
    </row>
    <row r="103" spans="2:56" s="16" customFormat="1" ht="15.75" customHeight="1" x14ac:dyDescent="0.25">
      <c r="B103" s="106"/>
      <c r="C103" s="107"/>
      <c r="D103" s="99" t="s">
        <v>75</v>
      </c>
      <c r="E103" s="107"/>
      <c r="F103" s="108" t="s">
        <v>76</v>
      </c>
      <c r="G103" s="107"/>
      <c r="H103" s="109">
        <v>1</v>
      </c>
      <c r="I103" s="107"/>
      <c r="J103" s="107"/>
      <c r="K103" s="107"/>
      <c r="L103" s="107"/>
      <c r="M103" s="110"/>
      <c r="N103" s="111"/>
      <c r="O103" s="107"/>
      <c r="P103" s="107"/>
      <c r="Q103" s="107"/>
      <c r="R103" s="107"/>
      <c r="S103" s="107"/>
      <c r="T103" s="107"/>
      <c r="U103" s="107"/>
      <c r="V103" s="107"/>
      <c r="W103" s="107"/>
      <c r="X103" s="112"/>
      <c r="AK103" s="113" t="s">
        <v>75</v>
      </c>
      <c r="AL103" s="113" t="s">
        <v>6</v>
      </c>
      <c r="AM103" s="113" t="s">
        <v>73</v>
      </c>
      <c r="AN103" s="113" t="s">
        <v>40</v>
      </c>
      <c r="AO103" s="113" t="s">
        <v>66</v>
      </c>
      <c r="AP103" s="113" t="s">
        <v>68</v>
      </c>
    </row>
    <row r="104" spans="2:56" s="80" customFormat="1" ht="30.75" customHeight="1" x14ac:dyDescent="0.3">
      <c r="B104" s="81"/>
      <c r="C104" s="82"/>
      <c r="D104" s="147" t="s">
        <v>63</v>
      </c>
      <c r="E104" s="151" t="s">
        <v>548</v>
      </c>
      <c r="F104" s="151" t="s">
        <v>549</v>
      </c>
      <c r="G104" s="147"/>
      <c r="H104" s="147"/>
      <c r="I104" s="147"/>
      <c r="J104" s="147"/>
      <c r="K104" s="152">
        <f>$BB$104</f>
        <v>0</v>
      </c>
      <c r="L104" s="147"/>
      <c r="M104" s="150"/>
      <c r="N104" s="83"/>
      <c r="O104" s="82"/>
      <c r="P104" s="82"/>
      <c r="Q104" s="131">
        <f>SUM($Q$105:$Q$109)</f>
        <v>0</v>
      </c>
      <c r="R104" s="131">
        <f>SUM($R$105:$R$109)</f>
        <v>0</v>
      </c>
      <c r="S104" s="82"/>
      <c r="T104" s="84">
        <f>SUM($T$105:$T$109)</f>
        <v>0</v>
      </c>
      <c r="U104" s="82"/>
      <c r="V104" s="84">
        <f>SUM($V$105:$V$109)</f>
        <v>0</v>
      </c>
      <c r="W104" s="82"/>
      <c r="X104" s="85">
        <f>SUM($X$105:$X$109)</f>
        <v>0</v>
      </c>
      <c r="AI104" s="86" t="s">
        <v>79</v>
      </c>
      <c r="AK104" s="86" t="s">
        <v>63</v>
      </c>
      <c r="AL104" s="86" t="s">
        <v>66</v>
      </c>
      <c r="AP104" s="86" t="s">
        <v>68</v>
      </c>
      <c r="BB104" s="87">
        <f>SUM($BB$105:$BB$109)</f>
        <v>0</v>
      </c>
    </row>
    <row r="105" spans="2:56" s="16" customFormat="1" ht="15.75" customHeight="1" x14ac:dyDescent="0.25">
      <c r="B105" s="17"/>
      <c r="C105" s="121" t="s">
        <v>79</v>
      </c>
      <c r="D105" s="121" t="s">
        <v>70</v>
      </c>
      <c r="E105" s="122" t="s">
        <v>550</v>
      </c>
      <c r="F105" s="123" t="s">
        <v>551</v>
      </c>
      <c r="G105" s="124" t="s">
        <v>530</v>
      </c>
      <c r="H105" s="125">
        <v>1</v>
      </c>
      <c r="I105" s="126"/>
      <c r="J105" s="126"/>
      <c r="K105" s="126">
        <f>ROUND($P$105*$H$105,2)</f>
        <v>0</v>
      </c>
      <c r="L105" s="123" t="s">
        <v>72</v>
      </c>
      <c r="M105" s="65"/>
      <c r="N105" s="88"/>
      <c r="O105" s="89" t="s">
        <v>28</v>
      </c>
      <c r="P105" s="32">
        <f>$I$105+$J$105</f>
        <v>0</v>
      </c>
      <c r="Q105" s="32">
        <f>ROUND($I$105*$H$105,2)</f>
        <v>0</v>
      </c>
      <c r="R105" s="32">
        <f>ROUND($J$105*$H$105,2)</f>
        <v>0</v>
      </c>
      <c r="S105" s="19"/>
      <c r="T105" s="19"/>
      <c r="U105" s="90">
        <v>0</v>
      </c>
      <c r="V105" s="90">
        <f>$U$105*$H$105</f>
        <v>0</v>
      </c>
      <c r="W105" s="90">
        <v>0</v>
      </c>
      <c r="X105" s="91">
        <f>$W$105*$H$105</f>
        <v>0</v>
      </c>
      <c r="AI105" s="22" t="s">
        <v>531</v>
      </c>
      <c r="AK105" s="22" t="s">
        <v>70</v>
      </c>
      <c r="AL105" s="22" t="s">
        <v>6</v>
      </c>
      <c r="AP105" s="16" t="s">
        <v>68</v>
      </c>
      <c r="AV105" s="92">
        <f>IF($O$105="základní",$K$105,0)</f>
        <v>0</v>
      </c>
      <c r="AW105" s="92">
        <f>IF($O$105="snížená",$K$105,0)</f>
        <v>0</v>
      </c>
      <c r="AX105" s="92">
        <f>IF($O$105="zákl. přenesená",$K$105,0)</f>
        <v>0</v>
      </c>
      <c r="AY105" s="92">
        <f>IF($O$105="sníž. přenesená",$K$105,0)</f>
        <v>0</v>
      </c>
      <c r="AZ105" s="92">
        <f>IF($O$105="nulová",$K$105,0)</f>
        <v>0</v>
      </c>
      <c r="BA105" s="22" t="s">
        <v>66</v>
      </c>
      <c r="BB105" s="92">
        <f>ROUND($P$105*$H$105,2)</f>
        <v>0</v>
      </c>
      <c r="BC105" s="22" t="s">
        <v>531</v>
      </c>
      <c r="BD105" s="22" t="s">
        <v>552</v>
      </c>
    </row>
    <row r="106" spans="2:56" s="16" customFormat="1" ht="16.5" customHeight="1" x14ac:dyDescent="0.25">
      <c r="B106" s="17"/>
      <c r="C106" s="19"/>
      <c r="D106" s="93" t="s">
        <v>74</v>
      </c>
      <c r="E106" s="19"/>
      <c r="F106" s="94" t="s">
        <v>553</v>
      </c>
      <c r="G106" s="19"/>
      <c r="H106" s="19"/>
      <c r="I106" s="19"/>
      <c r="J106" s="19"/>
      <c r="K106" s="19"/>
      <c r="L106" s="19"/>
      <c r="M106" s="65"/>
      <c r="N106" s="95"/>
      <c r="O106" s="19"/>
      <c r="P106" s="19"/>
      <c r="Q106" s="19"/>
      <c r="R106" s="19"/>
      <c r="S106" s="19"/>
      <c r="T106" s="19"/>
      <c r="U106" s="19"/>
      <c r="V106" s="19"/>
      <c r="W106" s="19"/>
      <c r="X106" s="96"/>
      <c r="AK106" s="16" t="s">
        <v>74</v>
      </c>
      <c r="AL106" s="16" t="s">
        <v>6</v>
      </c>
    </row>
    <row r="107" spans="2:56" s="16" customFormat="1" ht="15.75" customHeight="1" x14ac:dyDescent="0.25">
      <c r="B107" s="132"/>
      <c r="C107" s="133"/>
      <c r="D107" s="99" t="s">
        <v>75</v>
      </c>
      <c r="E107" s="133"/>
      <c r="F107" s="134" t="s">
        <v>554</v>
      </c>
      <c r="G107" s="133"/>
      <c r="H107" s="133"/>
      <c r="I107" s="133"/>
      <c r="J107" s="133"/>
      <c r="K107" s="133"/>
      <c r="L107" s="133"/>
      <c r="M107" s="135"/>
      <c r="N107" s="136"/>
      <c r="O107" s="133"/>
      <c r="P107" s="133"/>
      <c r="Q107" s="133"/>
      <c r="R107" s="133"/>
      <c r="S107" s="133"/>
      <c r="T107" s="133"/>
      <c r="U107" s="133"/>
      <c r="V107" s="133"/>
      <c r="W107" s="133"/>
      <c r="X107" s="137"/>
      <c r="AK107" s="138" t="s">
        <v>75</v>
      </c>
      <c r="AL107" s="138" t="s">
        <v>6</v>
      </c>
      <c r="AM107" s="138" t="s">
        <v>66</v>
      </c>
      <c r="AN107" s="138" t="s">
        <v>40</v>
      </c>
      <c r="AO107" s="138" t="s">
        <v>67</v>
      </c>
      <c r="AP107" s="138" t="s">
        <v>68</v>
      </c>
    </row>
    <row r="108" spans="2:56" s="16" customFormat="1" ht="15.75" customHeight="1" x14ac:dyDescent="0.25">
      <c r="B108" s="97"/>
      <c r="C108" s="98"/>
      <c r="D108" s="99" t="s">
        <v>75</v>
      </c>
      <c r="E108" s="98"/>
      <c r="F108" s="100" t="s">
        <v>66</v>
      </c>
      <c r="G108" s="98"/>
      <c r="H108" s="101">
        <v>1</v>
      </c>
      <c r="I108" s="98"/>
      <c r="J108" s="98"/>
      <c r="K108" s="98"/>
      <c r="L108" s="98"/>
      <c r="M108" s="102"/>
      <c r="N108" s="103"/>
      <c r="O108" s="98"/>
      <c r="P108" s="98"/>
      <c r="Q108" s="98"/>
      <c r="R108" s="98"/>
      <c r="S108" s="98"/>
      <c r="T108" s="98"/>
      <c r="U108" s="98"/>
      <c r="V108" s="98"/>
      <c r="W108" s="98"/>
      <c r="X108" s="104"/>
      <c r="AK108" s="105" t="s">
        <v>75</v>
      </c>
      <c r="AL108" s="105" t="s">
        <v>6</v>
      </c>
      <c r="AM108" s="105" t="s">
        <v>6</v>
      </c>
      <c r="AN108" s="105" t="s">
        <v>40</v>
      </c>
      <c r="AO108" s="105" t="s">
        <v>67</v>
      </c>
      <c r="AP108" s="105" t="s">
        <v>68</v>
      </c>
    </row>
    <row r="109" spans="2:56" s="16" customFormat="1" ht="15.75" customHeight="1" x14ac:dyDescent="0.25">
      <c r="B109" s="106"/>
      <c r="C109" s="107"/>
      <c r="D109" s="99" t="s">
        <v>75</v>
      </c>
      <c r="E109" s="107"/>
      <c r="F109" s="108" t="s">
        <v>76</v>
      </c>
      <c r="G109" s="107"/>
      <c r="H109" s="109">
        <v>1</v>
      </c>
      <c r="I109" s="107"/>
      <c r="J109" s="107"/>
      <c r="K109" s="107"/>
      <c r="L109" s="107"/>
      <c r="M109" s="110"/>
      <c r="N109" s="111"/>
      <c r="O109" s="107"/>
      <c r="P109" s="107"/>
      <c r="Q109" s="107"/>
      <c r="R109" s="107"/>
      <c r="S109" s="107"/>
      <c r="T109" s="107"/>
      <c r="U109" s="107"/>
      <c r="V109" s="107"/>
      <c r="W109" s="107"/>
      <c r="X109" s="112"/>
      <c r="AK109" s="113" t="s">
        <v>75</v>
      </c>
      <c r="AL109" s="113" t="s">
        <v>6</v>
      </c>
      <c r="AM109" s="113" t="s">
        <v>73</v>
      </c>
      <c r="AN109" s="113" t="s">
        <v>40</v>
      </c>
      <c r="AO109" s="113" t="s">
        <v>66</v>
      </c>
      <c r="AP109" s="113" t="s">
        <v>68</v>
      </c>
    </row>
    <row r="110" spans="2:56" s="80" customFormat="1" ht="30.75" customHeight="1" x14ac:dyDescent="0.3">
      <c r="B110" s="81"/>
      <c r="C110" s="82"/>
      <c r="D110" s="147" t="s">
        <v>63</v>
      </c>
      <c r="E110" s="151" t="s">
        <v>555</v>
      </c>
      <c r="F110" s="151" t="s">
        <v>556</v>
      </c>
      <c r="G110" s="147"/>
      <c r="H110" s="147"/>
      <c r="I110" s="147"/>
      <c r="J110" s="147"/>
      <c r="K110" s="152">
        <f>$BB$110</f>
        <v>0</v>
      </c>
      <c r="L110" s="147"/>
      <c r="M110" s="150"/>
      <c r="N110" s="83"/>
      <c r="O110" s="82"/>
      <c r="P110" s="82"/>
      <c r="Q110" s="131">
        <f>SUM($Q$111:$Q$112)</f>
        <v>0</v>
      </c>
      <c r="R110" s="131">
        <f>SUM($R$111:$R$112)</f>
        <v>0</v>
      </c>
      <c r="S110" s="82"/>
      <c r="T110" s="84">
        <f>SUM($T$111:$T$112)</f>
        <v>0</v>
      </c>
      <c r="U110" s="82"/>
      <c r="V110" s="84">
        <f>SUM($V$111:$V$112)</f>
        <v>0</v>
      </c>
      <c r="W110" s="82"/>
      <c r="X110" s="85">
        <f>SUM($X$111:$X$112)</f>
        <v>0</v>
      </c>
      <c r="AI110" s="86" t="s">
        <v>79</v>
      </c>
      <c r="AK110" s="86" t="s">
        <v>63</v>
      </c>
      <c r="AL110" s="86" t="s">
        <v>66</v>
      </c>
      <c r="AP110" s="86" t="s">
        <v>68</v>
      </c>
      <c r="BB110" s="87">
        <f>SUM($BB$111:$BB$112)</f>
        <v>0</v>
      </c>
    </row>
    <row r="111" spans="2:56" s="16" customFormat="1" ht="15.75" customHeight="1" x14ac:dyDescent="0.25">
      <c r="B111" s="17"/>
      <c r="C111" s="121" t="s">
        <v>80</v>
      </c>
      <c r="D111" s="121" t="s">
        <v>70</v>
      </c>
      <c r="E111" s="122" t="s">
        <v>557</v>
      </c>
      <c r="F111" s="123" t="s">
        <v>558</v>
      </c>
      <c r="G111" s="124" t="s">
        <v>559</v>
      </c>
      <c r="H111" s="125">
        <v>1</v>
      </c>
      <c r="I111" s="126"/>
      <c r="J111" s="126"/>
      <c r="K111" s="126">
        <f>ROUND($P$111*$H$111,2)</f>
        <v>0</v>
      </c>
      <c r="L111" s="123" t="s">
        <v>72</v>
      </c>
      <c r="M111" s="65"/>
      <c r="N111" s="88"/>
      <c r="O111" s="89" t="s">
        <v>28</v>
      </c>
      <c r="P111" s="32">
        <f>$I$111+$J$111</f>
        <v>0</v>
      </c>
      <c r="Q111" s="32">
        <f>ROUND($I$111*$H$111,2)</f>
        <v>0</v>
      </c>
      <c r="R111" s="32">
        <f>ROUND($J$111*$H$111,2)</f>
        <v>0</v>
      </c>
      <c r="S111" s="19"/>
      <c r="T111" s="19"/>
      <c r="U111" s="90">
        <v>0</v>
      </c>
      <c r="V111" s="90">
        <f>$U$111*$H$111</f>
        <v>0</v>
      </c>
      <c r="W111" s="90">
        <v>0</v>
      </c>
      <c r="X111" s="91">
        <f>$W$111*$H$111</f>
        <v>0</v>
      </c>
      <c r="AI111" s="22" t="s">
        <v>531</v>
      </c>
      <c r="AK111" s="22" t="s">
        <v>70</v>
      </c>
      <c r="AL111" s="22" t="s">
        <v>6</v>
      </c>
      <c r="AP111" s="16" t="s">
        <v>68</v>
      </c>
      <c r="AV111" s="92">
        <f>IF($O$111="základní",$K$111,0)</f>
        <v>0</v>
      </c>
      <c r="AW111" s="92">
        <f>IF($O$111="snížená",$K$111,0)</f>
        <v>0</v>
      </c>
      <c r="AX111" s="92">
        <f>IF($O$111="zákl. přenesená",$K$111,0)</f>
        <v>0</v>
      </c>
      <c r="AY111" s="92">
        <f>IF($O$111="sníž. přenesená",$K$111,0)</f>
        <v>0</v>
      </c>
      <c r="AZ111" s="92">
        <f>IF($O$111="nulová",$K$111,0)</f>
        <v>0</v>
      </c>
      <c r="BA111" s="22" t="s">
        <v>66</v>
      </c>
      <c r="BB111" s="92">
        <f>ROUND($P$111*$H$111,2)</f>
        <v>0</v>
      </c>
      <c r="BC111" s="22" t="s">
        <v>531</v>
      </c>
      <c r="BD111" s="22" t="s">
        <v>560</v>
      </c>
    </row>
    <row r="112" spans="2:56" s="16" customFormat="1" ht="16.5" customHeight="1" x14ac:dyDescent="0.25">
      <c r="B112" s="17"/>
      <c r="C112" s="19"/>
      <c r="D112" s="93" t="s">
        <v>74</v>
      </c>
      <c r="E112" s="19"/>
      <c r="F112" s="94" t="s">
        <v>561</v>
      </c>
      <c r="G112" s="19"/>
      <c r="H112" s="19"/>
      <c r="I112" s="19"/>
      <c r="J112" s="19"/>
      <c r="K112" s="19"/>
      <c r="L112" s="19"/>
      <c r="M112" s="65"/>
      <c r="N112" s="140"/>
      <c r="O112" s="141"/>
      <c r="P112" s="141"/>
      <c r="Q112" s="141"/>
      <c r="R112" s="141"/>
      <c r="S112" s="141"/>
      <c r="T112" s="141"/>
      <c r="U112" s="141"/>
      <c r="V112" s="141"/>
      <c r="W112" s="141"/>
      <c r="X112" s="142"/>
      <c r="AK112" s="16" t="s">
        <v>74</v>
      </c>
      <c r="AL112" s="16" t="s">
        <v>6</v>
      </c>
    </row>
    <row r="113" spans="2:13" s="16" customFormat="1" ht="7.5" customHeight="1" x14ac:dyDescent="0.25"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65"/>
    </row>
    <row r="114" spans="2:13" ht="14.25" customHeight="1" x14ac:dyDescent="0.25"/>
    <row r="115" spans="2:13" ht="14.25" customHeight="1" x14ac:dyDescent="0.25"/>
    <row r="116" spans="2:13" ht="14.25" customHeight="1" x14ac:dyDescent="0.25"/>
    <row r="117" spans="2:13" ht="14.25" customHeight="1" x14ac:dyDescent="0.25"/>
    <row r="118" spans="2:13" ht="14.25" customHeight="1" x14ac:dyDescent="0.25"/>
    <row r="119" spans="2:13" ht="14.25" customHeight="1" x14ac:dyDescent="0.25"/>
    <row r="120" spans="2:13" ht="14.25" customHeight="1" x14ac:dyDescent="0.25"/>
    <row r="121" spans="2:13" ht="14.25" customHeight="1" x14ac:dyDescent="0.25"/>
    <row r="122" spans="2:13" ht="14.25" customHeight="1" x14ac:dyDescent="0.25"/>
    <row r="123" spans="2:13" ht="14.25" customHeight="1" x14ac:dyDescent="0.25"/>
    <row r="124" spans="2:13" ht="14.25" customHeight="1" x14ac:dyDescent="0.25"/>
    <row r="125" spans="2:13" ht="14.25" customHeight="1" x14ac:dyDescent="0.25"/>
    <row r="126" spans="2:13" ht="14.25" customHeight="1" x14ac:dyDescent="0.25"/>
    <row r="127" spans="2:13" ht="14.25" customHeight="1" x14ac:dyDescent="0.25"/>
    <row r="128" spans="2:13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</sheetData>
  <autoFilter ref="C88:L112" xr:uid="{28ACC2D0-915C-4F8E-B9DF-CC9144F937D7}"/>
  <mergeCells count="12">
    <mergeCell ref="E49:H49"/>
    <mergeCell ref="E51:H51"/>
    <mergeCell ref="E53:H53"/>
    <mergeCell ref="E81:H81"/>
    <mergeCell ref="E77:H77"/>
    <mergeCell ref="E79:H79"/>
    <mergeCell ref="E26:H26"/>
    <mergeCell ref="G1:H1"/>
    <mergeCell ref="M2:Y2"/>
    <mergeCell ref="E7:H7"/>
    <mergeCell ref="E9:H9"/>
    <mergeCell ref="E11:H11"/>
  </mergeCells>
  <hyperlinks>
    <hyperlink ref="F1:G1" location="C2" tooltip="Krycí list soupisu" display="1) Krycí list soupisu" xr:uid="{693E4A32-29F9-4D94-93FA-CA7842875567}"/>
    <hyperlink ref="G1:H1" location="C60" tooltip="Rekapitulace" display="2) Rekapitulace" xr:uid="{CBA6B958-BA5E-40C4-A033-BE495D5AC4D9}"/>
    <hyperlink ref="J1" location="C88" tooltip="Soupis prací" display="3) Soupis prací" xr:uid="{EA6C8308-4BF7-460C-A0B9-02EEA31075A3}"/>
    <hyperlink ref="L1:V1" location="'Rekapitulace stavby'!C2" tooltip="Rekapitulace stavby" display="Rekapitulace stavby" xr:uid="{9DE776FE-E458-47E7-A68B-0F02E62A8C06}"/>
  </hyperlinks>
  <pageMargins left="0.70866141732283472" right="0.70866141732283472" top="0.78740157480314965" bottom="0.78740157480314965" header="0.31496062992125984" footer="0.31496062992125984"/>
  <pageSetup paperSize="8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Příprava území</vt:lpstr>
      <vt:lpstr>Návrh</vt:lpstr>
      <vt:lpstr>Vedlejší a ostatní náklady</vt:lpstr>
      <vt:lpstr>Návrh!Názvy_tisku</vt:lpstr>
      <vt:lpstr>'Příprava území'!Názvy_tisku</vt:lpstr>
      <vt:lpstr>'Vedlejší a ostatní náklady'!Názvy_tisku</vt:lpstr>
      <vt:lpstr>Návrh!Oblast_tisku</vt:lpstr>
      <vt:lpstr>'Příprava území'!Oblast_tisku</vt:lpstr>
      <vt:lpstr>'Vedlejší a ostatní náklady'!Oblast_tisku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Kůrková Drahomíra Ing.</dc:creator>
  <cp:lastModifiedBy>Kateřina Morávková</cp:lastModifiedBy>
  <cp:lastPrinted>2021-01-21T10:53:00Z</cp:lastPrinted>
  <dcterms:created xsi:type="dcterms:W3CDTF">2020-12-09T13:51:08Z</dcterms:created>
  <dcterms:modified xsi:type="dcterms:W3CDTF">2021-01-21T10:53:17Z</dcterms:modified>
</cp:coreProperties>
</file>